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8\ДТР\2 квартал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№2'!$A$1:$F$43</definedName>
  </definedNames>
  <calcPr calcId="152511" iterate="1" iterateCount="109"/>
</workbook>
</file>

<file path=xl/calcChain.xml><?xml version="1.0" encoding="utf-8"?>
<calcChain xmlns="http://schemas.openxmlformats.org/spreadsheetml/2006/main">
  <c r="E21" i="2" l="1"/>
  <c r="E17" i="2" s="1"/>
  <c r="E19" i="2" l="1"/>
  <c r="E15" i="2" s="1"/>
  <c r="E16" i="2" s="1"/>
  <c r="E14" i="2"/>
  <c r="E10" i="2"/>
  <c r="E18" i="1"/>
  <c r="E19" i="1" s="1"/>
  <c r="F18" i="1"/>
  <c r="F19" i="1"/>
  <c r="G18" i="1"/>
  <c r="G19" i="1"/>
  <c r="H18" i="1"/>
  <c r="H19" i="1"/>
  <c r="I18" i="1"/>
  <c r="I19" i="1"/>
  <c r="J18" i="1"/>
  <c r="J19" i="1"/>
  <c r="K18" i="1"/>
  <c r="K19" i="1"/>
  <c r="L18" i="1"/>
  <c r="L19" i="1"/>
  <c r="M18" i="1"/>
  <c r="M19" i="1"/>
  <c r="N18" i="1"/>
  <c r="N19" i="1" s="1"/>
  <c r="N14" i="1"/>
  <c r="F11" i="1"/>
  <c r="G11" i="1"/>
  <c r="H11" i="1"/>
  <c r="I11" i="1"/>
  <c r="J11" i="1"/>
  <c r="K11" i="1"/>
  <c r="L11" i="1"/>
  <c r="M11" i="1"/>
  <c r="E11" i="1"/>
  <c r="A3" i="1"/>
  <c r="E20" i="2" l="1"/>
  <c r="E18" i="2"/>
  <c r="O19" i="1"/>
  <c r="E11" i="2"/>
  <c r="E12" i="2" l="1"/>
  <c r="E13" i="2" s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<sst xmlns="http://schemas.openxmlformats.org/spreadsheetml/2006/main" count="168" uniqueCount="80">
  <si>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</si>
  <si>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</si>
  <si>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</si>
  <si>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</si>
  <si>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</si>
  <si>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</si>
  <si>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</si>
  <si>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</si>
  <si>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</si>
  <si>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</si>
  <si>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</si>
  <si>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</si>
  <si>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</si>
  <si>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</si>
  <si>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</si>
  <si>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</si>
  <si>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</si>
  <si>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</si>
  <si>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</si>
  <si>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</si>
  <si>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</si>
  <si>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</si>
  <si>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</si>
  <si>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</si>
  <si>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</si>
  <si>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</si>
  <si>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</si>
  <si>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</si>
  <si>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</si>
  <si>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</si>
  <si>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</si>
  <si>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</si>
  <si>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</si>
  <si>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</si>
  <si>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</si>
  <si>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</si>
  <si>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</si>
  <si>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</si>
  <si>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</si>
  <si>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</si>
  <si>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</si>
  <si>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</si>
  <si>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</si>
  <si>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</si>
  <si>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</si>
  <si>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</si>
  <si>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</si>
  <si>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</si>
  <si>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</si>
  <si>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</si>
  <si>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</si>
  <si>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</si>
  <si>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</si>
  <si>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</si>
  <si>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</si>
  <si>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</si>
  <si>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</si>
  <si>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</si>
  <si>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</si>
  <si>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</si>
  <si>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</si>
  <si>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</si>
  <si>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</si>
  <si>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</si>
  <si>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</si>
  <si>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</si>
  <si>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</si>
  <si>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</si>
  <si>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</si>
  <si>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</si>
  <si>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</si>
  <si>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</si>
  <si>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</si>
  <si>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</si>
  <si>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</si>
  <si>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</si>
  <si>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</si>
  <si>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</si>
  <si>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за 2 квартал 2018 года</t>
  </si>
  <si>
    <r>
      <t>* Данные заполняются по итогам 2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</si>
</sst>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08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37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1" fillId="7" borderId="0" xfId="0" applyNumberFormat="1" applyFont="1" applyFill="1" applyBorder="1"/>
    <xf numFmtId="0" fontId="41" fillId="7" borderId="0" xfId="0" applyFont="1" applyFill="1" applyBorder="1"/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16" xfId="37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38" applyFont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19" xfId="38" applyFont="1" applyBorder="1" applyAlignment="1" applyProtection="1">
      <alignment horizontal="center" vertical="center" wrapText="1"/>
    </xf>
    <xf numFmtId="0" fontId="0" fillId="0" borderId="32" xfId="38" applyFont="1" applyBorder="1" applyAlignment="1" applyProtection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8/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  <sheetName val="Лист1"/>
    </sheetNames>
    <sheetDataSet>
      <sheetData sheetId="0">
        <row r="6">
          <cell r="O6">
            <v>18743</v>
          </cell>
          <cell r="R6">
            <v>22034</v>
          </cell>
        </row>
        <row r="15">
          <cell r="O15">
            <v>474122.92800000001</v>
          </cell>
          <cell r="R15">
            <v>0</v>
          </cell>
          <cell r="U15">
            <v>0</v>
          </cell>
        </row>
      </sheetData>
      <sheetData sheetId="1"/>
      <sheetData sheetId="2">
        <row r="15">
          <cell r="S15">
            <v>33</v>
          </cell>
          <cell r="W15">
            <v>19</v>
          </cell>
          <cell r="AA15">
            <v>0</v>
          </cell>
        </row>
      </sheetData>
      <sheetData sheetId="3"/>
      <sheetData sheetId="4">
        <row r="5">
          <cell r="I5">
            <v>25.295999999999999</v>
          </cell>
          <cell r="K5">
            <v>0</v>
          </cell>
        </row>
        <row r="7">
          <cell r="H7">
            <v>15774.66</v>
          </cell>
          <cell r="J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="90" zoomScaleNormal="90" workbookViewId="0">
      <selection activeCell="D13" sqref="D13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88" t="str">
        <f>'Приложение №2'!A3:E3</f>
        <v>Информация о фактически сложившихся ценах и объёмах потребления топлива за 2 квартал 2018 года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8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89" t="s">
        <v>3</v>
      </c>
      <c r="B8" s="90"/>
      <c r="C8" s="90"/>
      <c r="D8" s="90"/>
      <c r="E8" s="93" t="s">
        <v>4</v>
      </c>
      <c r="F8" s="93" t="s">
        <v>5</v>
      </c>
      <c r="G8" s="93" t="s">
        <v>6</v>
      </c>
      <c r="H8" s="93" t="s">
        <v>7</v>
      </c>
      <c r="I8" s="93" t="s">
        <v>8</v>
      </c>
      <c r="J8" s="93" t="s">
        <v>9</v>
      </c>
      <c r="K8" s="93" t="s">
        <v>10</v>
      </c>
      <c r="L8" s="93" t="s">
        <v>11</v>
      </c>
      <c r="M8" s="86" t="s">
        <v>12</v>
      </c>
    </row>
    <row r="9" spans="1:15" ht="29.45" customHeight="1" thickBot="1" x14ac:dyDescent="0.25">
      <c r="A9" s="91"/>
      <c r="B9" s="92"/>
      <c r="C9" s="92"/>
      <c r="D9" s="92"/>
      <c r="E9" s="94"/>
      <c r="F9" s="94"/>
      <c r="G9" s="94"/>
      <c r="H9" s="94"/>
      <c r="I9" s="94"/>
      <c r="J9" s="94"/>
      <c r="K9" s="94"/>
      <c r="L9" s="94"/>
      <c r="M9" s="87"/>
    </row>
    <row r="10" spans="1:15" ht="21.6" customHeight="1" x14ac:dyDescent="0.2">
      <c r="A10" s="71" t="s">
        <v>13</v>
      </c>
      <c r="B10" s="74" t="s">
        <v>14</v>
      </c>
      <c r="C10" s="22" t="s">
        <v>15</v>
      </c>
      <c r="D10" s="15" t="s">
        <v>16</v>
      </c>
      <c r="E10" s="43">
        <v>566.21</v>
      </c>
      <c r="F10" s="43">
        <v>566.21</v>
      </c>
      <c r="G10" s="43">
        <v>566.21</v>
      </c>
      <c r="H10" s="43">
        <v>566.21</v>
      </c>
      <c r="I10" s="43">
        <v>566.21</v>
      </c>
      <c r="J10" s="43">
        <v>566.21</v>
      </c>
      <c r="K10" s="43">
        <v>566.21</v>
      </c>
      <c r="L10" s="43">
        <v>566.21</v>
      </c>
      <c r="M10" s="43">
        <v>566.21</v>
      </c>
    </row>
    <row r="11" spans="1:15" ht="21.6" customHeight="1" x14ac:dyDescent="0.2">
      <c r="A11" s="72"/>
      <c r="B11" s="75"/>
      <c r="C11" s="21" t="s">
        <v>17</v>
      </c>
      <c r="D11" s="14" t="s">
        <v>18</v>
      </c>
      <c r="E11" s="44">
        <f>E10*1.18</f>
        <v>668.12779999999998</v>
      </c>
      <c r="F11" s="44">
        <f t="shared" ref="F11:M11" si="0">F10*1.18</f>
        <v>668.12779999999998</v>
      </c>
      <c r="G11" s="44">
        <f t="shared" si="0"/>
        <v>668.12779999999998</v>
      </c>
      <c r="H11" s="44">
        <f t="shared" si="0"/>
        <v>668.12779999999998</v>
      </c>
      <c r="I11" s="44">
        <f t="shared" si="0"/>
        <v>668.12779999999998</v>
      </c>
      <c r="J11" s="44">
        <f t="shared" si="0"/>
        <v>668.12779999999998</v>
      </c>
      <c r="K11" s="44">
        <f t="shared" si="0"/>
        <v>668.12779999999998</v>
      </c>
      <c r="L11" s="44">
        <f t="shared" si="0"/>
        <v>668.12779999999998</v>
      </c>
      <c r="M11" s="63">
        <f t="shared" si="0"/>
        <v>668.12779999999998</v>
      </c>
    </row>
    <row r="12" spans="1:15" ht="21.6" customHeight="1" x14ac:dyDescent="0.2">
      <c r="A12" s="72"/>
      <c r="B12" s="75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72"/>
      <c r="B13" s="75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72"/>
      <c r="B14" s="76" t="s">
        <v>22</v>
      </c>
      <c r="C14" s="77"/>
      <c r="D14" s="16" t="s">
        <v>23</v>
      </c>
      <c r="E14" s="41">
        <v>30</v>
      </c>
      <c r="F14" s="41">
        <v>31</v>
      </c>
      <c r="G14" s="41">
        <v>140</v>
      </c>
      <c r="H14" s="41">
        <v>2</v>
      </c>
      <c r="I14" s="41">
        <v>65</v>
      </c>
      <c r="J14" s="41">
        <v>1010</v>
      </c>
      <c r="K14" s="41">
        <v>15</v>
      </c>
      <c r="L14" s="41">
        <v>389</v>
      </c>
      <c r="M14" s="42">
        <v>113</v>
      </c>
      <c r="N14" s="10" t="b">
        <f>[1]TDSheet!$N$298=SUM(E14:M14)</f>
        <v>0</v>
      </c>
      <c r="O14" s="7"/>
    </row>
    <row r="15" spans="1:15" ht="29.45" customHeight="1" thickBot="1" x14ac:dyDescent="0.25">
      <c r="A15" s="72"/>
      <c r="B15" s="78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72"/>
      <c r="B16" s="79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72"/>
      <c r="B17" s="80" t="s">
        <v>27</v>
      </c>
      <c r="C17" s="81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72"/>
      <c r="B18" s="82" t="s">
        <v>29</v>
      </c>
      <c r="C18" s="23" t="s">
        <v>15</v>
      </c>
      <c r="D18" s="24" t="s">
        <v>30</v>
      </c>
      <c r="E18" s="45">
        <f>(E10*E14)/1000</f>
        <v>16.986300000000004</v>
      </c>
      <c r="F18" s="45">
        <f t="shared" ref="F18:M18" si="1">(F10*F14)/1000</f>
        <v>17.552510000000002</v>
      </c>
      <c r="G18" s="45">
        <f t="shared" si="1"/>
        <v>79.269400000000005</v>
      </c>
      <c r="H18" s="45">
        <f t="shared" si="1"/>
        <v>1.13242</v>
      </c>
      <c r="I18" s="45">
        <f t="shared" si="1"/>
        <v>36.803650000000005</v>
      </c>
      <c r="J18" s="45">
        <f t="shared" si="1"/>
        <v>571.87210000000005</v>
      </c>
      <c r="K18" s="45">
        <f t="shared" si="1"/>
        <v>8.4931500000000018</v>
      </c>
      <c r="L18" s="45">
        <f t="shared" si="1"/>
        <v>220.25569000000002</v>
      </c>
      <c r="M18" s="64">
        <f t="shared" si="1"/>
        <v>63.981730000000006</v>
      </c>
      <c r="N18" s="10">
        <f>[1]TDSheet!$M$298</f>
        <v>1745998.54</v>
      </c>
      <c r="O18" s="29"/>
    </row>
    <row r="19" spans="1:15" ht="29.45" customHeight="1" thickBot="1" x14ac:dyDescent="0.25">
      <c r="A19" s="72"/>
      <c r="B19" s="83"/>
      <c r="C19" s="27" t="s">
        <v>17</v>
      </c>
      <c r="D19" s="25" t="s">
        <v>31</v>
      </c>
      <c r="E19" s="46">
        <f t="shared" ref="E19:M19" si="2">E18*1.18</f>
        <v>20.043834000000004</v>
      </c>
      <c r="F19" s="46">
        <f t="shared" si="2"/>
        <v>20.711961800000001</v>
      </c>
      <c r="G19" s="46">
        <f t="shared" si="2"/>
        <v>93.537891999999999</v>
      </c>
      <c r="H19" s="46">
        <f t="shared" si="2"/>
        <v>1.3362555999999999</v>
      </c>
      <c r="I19" s="46">
        <f t="shared" si="2"/>
        <v>43.428307000000004</v>
      </c>
      <c r="J19" s="46">
        <f t="shared" si="2"/>
        <v>674.809078</v>
      </c>
      <c r="K19" s="46">
        <f t="shared" si="2"/>
        <v>10.021917000000002</v>
      </c>
      <c r="L19" s="46">
        <f t="shared" si="2"/>
        <v>259.90171420000001</v>
      </c>
      <c r="M19" s="47">
        <f t="shared" si="2"/>
        <v>75.498441400000004</v>
      </c>
      <c r="N19" s="26">
        <f>N18*1.18</f>
        <v>2060278.2771999999</v>
      </c>
      <c r="O19" s="12">
        <f>E19+F19+G19+H19+I19+J19+K19+L19+M19</f>
        <v>1199.289401</v>
      </c>
    </row>
    <row r="20" spans="1:15" ht="43.9" customHeight="1" thickBot="1" x14ac:dyDescent="0.25">
      <c r="A20" s="73"/>
      <c r="B20" s="84" t="s">
        <v>32</v>
      </c>
      <c r="C20" s="85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65">
        <v>7900</v>
      </c>
      <c r="N20" s="62"/>
    </row>
    <row r="21" spans="1:15" ht="29.45" customHeight="1" thickBot="1" x14ac:dyDescent="0.25">
      <c r="A21" s="67" t="s">
        <v>34</v>
      </c>
      <c r="B21" s="68"/>
      <c r="C21" s="68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69" t="s">
        <v>79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5" ht="44.4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view="pageBreakPreview" topLeftCell="A31" zoomScale="90" zoomScaleNormal="100" zoomScaleSheetLayoutView="90" workbookViewId="0">
      <selection activeCell="I49" sqref="I49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36</v>
      </c>
    </row>
    <row r="3" spans="1:8" ht="28.9" customHeight="1" x14ac:dyDescent="0.25">
      <c r="A3" s="88" t="s">
        <v>78</v>
      </c>
      <c r="B3" s="88"/>
      <c r="C3" s="88"/>
      <c r="D3" s="88"/>
      <c r="E3" s="88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72</v>
      </c>
    </row>
    <row r="6" spans="1:8" ht="19.149999999999999" customHeight="1" x14ac:dyDescent="0.2">
      <c r="A6" t="s">
        <v>37</v>
      </c>
    </row>
    <row r="7" spans="1:8" ht="16.149999999999999" customHeight="1" thickBot="1" x14ac:dyDescent="0.25"/>
    <row r="8" spans="1:8" ht="33.6" customHeight="1" x14ac:dyDescent="0.2">
      <c r="A8" s="98" t="s">
        <v>76</v>
      </c>
      <c r="B8" s="93"/>
      <c r="C8" s="93"/>
      <c r="D8" s="93"/>
      <c r="E8" s="86" t="s">
        <v>38</v>
      </c>
      <c r="F8" s="97"/>
    </row>
    <row r="9" spans="1:8" ht="19.899999999999999" customHeight="1" thickBot="1" x14ac:dyDescent="0.25">
      <c r="A9" s="99"/>
      <c r="B9" s="100"/>
      <c r="C9" s="100"/>
      <c r="D9" s="100"/>
      <c r="E9" s="101"/>
      <c r="F9" s="97"/>
    </row>
    <row r="10" spans="1:8" ht="30" customHeight="1" x14ac:dyDescent="0.2">
      <c r="A10" s="102" t="s">
        <v>39</v>
      </c>
      <c r="B10" s="105" t="s">
        <v>40</v>
      </c>
      <c r="C10" s="59" t="s">
        <v>15</v>
      </c>
      <c r="D10" s="60" t="s">
        <v>16</v>
      </c>
      <c r="E10" s="66">
        <f>([2]Нефть!$O$6+[2]Нефть!$R$6)/2</f>
        <v>20388.5</v>
      </c>
      <c r="F10" s="56"/>
    </row>
    <row r="11" spans="1:8" ht="30" customHeight="1" x14ac:dyDescent="0.2">
      <c r="A11" s="103"/>
      <c r="B11" s="95"/>
      <c r="C11" s="13" t="s">
        <v>17</v>
      </c>
      <c r="D11" s="14" t="s">
        <v>18</v>
      </c>
      <c r="E11" s="61">
        <f>E10*1.18</f>
        <v>24058.43</v>
      </c>
      <c r="F11" s="56"/>
    </row>
    <row r="12" spans="1:8" ht="30" customHeight="1" x14ac:dyDescent="0.2">
      <c r="A12" s="103"/>
      <c r="B12" s="95" t="s">
        <v>73</v>
      </c>
      <c r="C12" s="13" t="s">
        <v>15</v>
      </c>
      <c r="D12" s="14" t="s">
        <v>20</v>
      </c>
      <c r="E12" s="61">
        <f>E10+E17</f>
        <v>21012.102941176472</v>
      </c>
      <c r="F12" s="56"/>
    </row>
    <row r="13" spans="1:8" ht="30" customHeight="1" x14ac:dyDescent="0.2">
      <c r="A13" s="103"/>
      <c r="B13" s="95"/>
      <c r="C13" s="13" t="s">
        <v>17</v>
      </c>
      <c r="D13" s="14" t="s">
        <v>21</v>
      </c>
      <c r="E13" s="61">
        <f>E12*1.18</f>
        <v>24794.281470588237</v>
      </c>
      <c r="F13" s="56"/>
      <c r="H13" s="11"/>
    </row>
    <row r="14" spans="1:8" ht="28.9" customHeight="1" x14ac:dyDescent="0.2">
      <c r="A14" s="103"/>
      <c r="B14" s="95" t="s">
        <v>41</v>
      </c>
      <c r="C14" s="95"/>
      <c r="D14" s="14" t="s">
        <v>42</v>
      </c>
      <c r="E14" s="61">
        <f>'[2]Нефть анализ'!$S$15+'[2]Нефть анализ'!$W$15+'[2]Нефть анализ'!$AA$15</f>
        <v>52</v>
      </c>
      <c r="F14" s="56"/>
      <c r="H14" s="30"/>
    </row>
    <row r="15" spans="1:8" ht="25.9" customHeight="1" x14ac:dyDescent="0.2">
      <c r="A15" s="103"/>
      <c r="B15" s="106" t="s">
        <v>43</v>
      </c>
      <c r="C15" s="13" t="s">
        <v>15</v>
      </c>
      <c r="D15" s="14" t="s">
        <v>44</v>
      </c>
      <c r="E15" s="61">
        <f>E19+([2]Нефть!$O$15+[2]Нефть!$R$15+[2]Нефть!$U$15)/1000</f>
        <v>489.89758799999998</v>
      </c>
      <c r="F15" s="56"/>
      <c r="H15" s="49"/>
    </row>
    <row r="16" spans="1:8" ht="25.9" customHeight="1" x14ac:dyDescent="0.2">
      <c r="A16" s="103"/>
      <c r="B16" s="106"/>
      <c r="C16" s="13" t="s">
        <v>17</v>
      </c>
      <c r="D16" s="14" t="s">
        <v>45</v>
      </c>
      <c r="E16" s="61">
        <f>E15*1.18</f>
        <v>578.07915384</v>
      </c>
      <c r="F16" s="56"/>
      <c r="H16" s="10"/>
    </row>
    <row r="17" spans="1:8" ht="25.9" customHeight="1" x14ac:dyDescent="0.2">
      <c r="A17" s="103"/>
      <c r="B17" s="96" t="s">
        <v>46</v>
      </c>
      <c r="C17" s="50" t="s">
        <v>15</v>
      </c>
      <c r="D17" s="51" t="s">
        <v>47</v>
      </c>
      <c r="E17" s="61">
        <f>E19/E21*1000</f>
        <v>623.60294117647049</v>
      </c>
      <c r="F17" s="57"/>
    </row>
    <row r="18" spans="1:8" ht="25.9" customHeight="1" x14ac:dyDescent="0.2">
      <c r="A18" s="103"/>
      <c r="B18" s="96"/>
      <c r="C18" s="50" t="s">
        <v>17</v>
      </c>
      <c r="D18" s="51" t="s">
        <v>48</v>
      </c>
      <c r="E18" s="61">
        <f>E17*1.18</f>
        <v>735.85147058823509</v>
      </c>
      <c r="F18" s="58"/>
      <c r="H18" s="30"/>
    </row>
    <row r="19" spans="1:8" ht="25.9" customHeight="1" x14ac:dyDescent="0.2">
      <c r="A19" s="103"/>
      <c r="B19" s="96" t="s">
        <v>49</v>
      </c>
      <c r="C19" s="50" t="s">
        <v>15</v>
      </c>
      <c r="D19" s="51" t="s">
        <v>50</v>
      </c>
      <c r="E19" s="61">
        <f>('[2]нефть транспорт'!$H$7+'[2]нефть транспорт'!$J$7)/1000</f>
        <v>15.774659999999999</v>
      </c>
      <c r="F19" s="58"/>
    </row>
    <row r="20" spans="1:8" ht="25.9" customHeight="1" x14ac:dyDescent="0.2">
      <c r="A20" s="103"/>
      <c r="B20" s="96"/>
      <c r="C20" s="50" t="s">
        <v>17</v>
      </c>
      <c r="D20" s="51" t="s">
        <v>51</v>
      </c>
      <c r="E20" s="61">
        <f>E19*1.18</f>
        <v>18.614098799999997</v>
      </c>
      <c r="F20" s="58"/>
    </row>
    <row r="21" spans="1:8" ht="29.45" customHeight="1" x14ac:dyDescent="0.2">
      <c r="A21" s="103"/>
      <c r="B21" s="95" t="s">
        <v>74</v>
      </c>
      <c r="C21" s="95"/>
      <c r="D21" s="14" t="s">
        <v>52</v>
      </c>
      <c r="E21" s="61">
        <f>('[2]нефть транспорт'!$I$5+'[2]нефть транспорт'!$K$5)</f>
        <v>25.295999999999999</v>
      </c>
      <c r="F21" s="56"/>
    </row>
    <row r="22" spans="1:8" ht="25.9" customHeight="1" x14ac:dyDescent="0.2">
      <c r="A22" s="103"/>
      <c r="B22" s="96" t="s">
        <v>53</v>
      </c>
      <c r="C22" s="13" t="s">
        <v>15</v>
      </c>
      <c r="D22" s="14" t="s">
        <v>54</v>
      </c>
      <c r="E22" s="52" t="s">
        <v>71</v>
      </c>
      <c r="F22" s="56"/>
    </row>
    <row r="23" spans="1:8" ht="25.9" customHeight="1" x14ac:dyDescent="0.2">
      <c r="A23" s="103"/>
      <c r="B23" s="96"/>
      <c r="C23" s="13" t="s">
        <v>17</v>
      </c>
      <c r="D23" s="14" t="s">
        <v>55</v>
      </c>
      <c r="E23" s="52" t="s">
        <v>71</v>
      </c>
      <c r="F23" s="56"/>
    </row>
    <row r="24" spans="1:8" ht="25.9" customHeight="1" x14ac:dyDescent="0.2">
      <c r="A24" s="103"/>
      <c r="B24" s="96" t="s">
        <v>56</v>
      </c>
      <c r="C24" s="13" t="s">
        <v>15</v>
      </c>
      <c r="D24" s="14" t="s">
        <v>57</v>
      </c>
      <c r="E24" s="52" t="s">
        <v>71</v>
      </c>
      <c r="F24" s="56"/>
    </row>
    <row r="25" spans="1:8" ht="25.9" customHeight="1" x14ac:dyDescent="0.2">
      <c r="A25" s="103"/>
      <c r="B25" s="96"/>
      <c r="C25" s="13" t="s">
        <v>17</v>
      </c>
      <c r="D25" s="14" t="s">
        <v>58</v>
      </c>
      <c r="E25" s="52" t="s">
        <v>71</v>
      </c>
      <c r="F25" s="56"/>
    </row>
    <row r="26" spans="1:8" ht="30.6" customHeight="1" x14ac:dyDescent="0.2">
      <c r="A26" s="103"/>
      <c r="B26" s="95" t="s">
        <v>59</v>
      </c>
      <c r="C26" s="95"/>
      <c r="D26" s="14" t="s">
        <v>60</v>
      </c>
      <c r="E26" s="52" t="s">
        <v>71</v>
      </c>
      <c r="F26" s="56"/>
    </row>
    <row r="27" spans="1:8" ht="25.9" customHeight="1" x14ac:dyDescent="0.2">
      <c r="A27" s="103"/>
      <c r="B27" s="96" t="s">
        <v>61</v>
      </c>
      <c r="C27" s="13" t="s">
        <v>15</v>
      </c>
      <c r="D27" s="14" t="s">
        <v>62</v>
      </c>
      <c r="E27" s="52" t="s">
        <v>71</v>
      </c>
      <c r="F27" s="56"/>
    </row>
    <row r="28" spans="1:8" ht="30" customHeight="1" x14ac:dyDescent="0.2">
      <c r="A28" s="103"/>
      <c r="B28" s="96"/>
      <c r="C28" s="13" t="s">
        <v>17</v>
      </c>
      <c r="D28" s="14" t="s">
        <v>63</v>
      </c>
      <c r="E28" s="52" t="s">
        <v>71</v>
      </c>
      <c r="F28" s="56"/>
    </row>
    <row r="29" spans="1:8" ht="25.9" customHeight="1" x14ac:dyDescent="0.2">
      <c r="A29" s="103"/>
      <c r="B29" s="96" t="s">
        <v>64</v>
      </c>
      <c r="C29" s="13" t="s">
        <v>15</v>
      </c>
      <c r="D29" s="14" t="s">
        <v>65</v>
      </c>
      <c r="E29" s="52" t="s">
        <v>71</v>
      </c>
      <c r="F29" s="56"/>
    </row>
    <row r="30" spans="1:8" ht="25.9" customHeight="1" x14ac:dyDescent="0.2">
      <c r="A30" s="103"/>
      <c r="B30" s="96"/>
      <c r="C30" s="13" t="s">
        <v>17</v>
      </c>
      <c r="D30" s="14" t="s">
        <v>66</v>
      </c>
      <c r="E30" s="52" t="s">
        <v>71</v>
      </c>
      <c r="F30" s="56"/>
    </row>
    <row r="31" spans="1:8" ht="30.6" customHeight="1" x14ac:dyDescent="0.2">
      <c r="A31" s="103"/>
      <c r="B31" s="95" t="s">
        <v>67</v>
      </c>
      <c r="C31" s="95"/>
      <c r="D31" s="14" t="s">
        <v>68</v>
      </c>
      <c r="E31" s="52" t="s">
        <v>71</v>
      </c>
      <c r="F31" s="56"/>
    </row>
    <row r="32" spans="1:8" ht="25.9" customHeight="1" x14ac:dyDescent="0.2">
      <c r="A32" s="103"/>
      <c r="B32" s="95" t="s">
        <v>69</v>
      </c>
      <c r="C32" s="95"/>
      <c r="D32" s="14" t="s">
        <v>33</v>
      </c>
      <c r="E32" s="53">
        <v>9500</v>
      </c>
      <c r="F32" s="56"/>
    </row>
    <row r="33" spans="1:6" ht="25.9" customHeight="1" thickBot="1" x14ac:dyDescent="0.25">
      <c r="A33" s="104"/>
      <c r="B33" s="107" t="s">
        <v>70</v>
      </c>
      <c r="C33" s="107"/>
      <c r="D33" s="54"/>
      <c r="E33" s="55"/>
      <c r="F33" s="56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69" t="s">
        <v>79</v>
      </c>
      <c r="B35" s="69"/>
      <c r="C35" s="69"/>
      <c r="D35" s="69"/>
      <c r="E35" s="69"/>
    </row>
    <row r="36" spans="1:6" ht="39.6" customHeight="1" x14ac:dyDescent="0.2">
      <c r="A36" s="69"/>
      <c r="B36" s="69"/>
      <c r="C36" s="69"/>
      <c r="D36" s="69"/>
      <c r="E36" s="69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75</v>
      </c>
      <c r="B39" s="6"/>
      <c r="C39" s="6"/>
      <c r="D39" s="7"/>
      <c r="E39" s="7"/>
    </row>
    <row r="40" spans="1:6" x14ac:dyDescent="0.2">
      <c r="A40" s="6"/>
      <c r="B40" s="6"/>
      <c r="C40" s="6"/>
      <c r="D40" s="7"/>
      <c r="E40" s="7"/>
    </row>
    <row r="41" spans="1:6" ht="15.75" customHeight="1" x14ac:dyDescent="0.25">
      <c r="A41" s="5" t="s">
        <v>77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70"/>
      <c r="B43" s="70"/>
      <c r="C43" s="70"/>
      <c r="D43" s="70"/>
      <c r="E43" s="7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  <mergeCell ref="F8:F9"/>
    <mergeCell ref="B31:C31"/>
    <mergeCell ref="B32:C32"/>
    <mergeCell ref="B26:C26"/>
    <mergeCell ref="B27:B28"/>
    <mergeCell ref="B29:B30"/>
    <mergeCell ref="A35:E36"/>
    <mergeCell ref="A43:E43"/>
    <mergeCell ref="B21:C21"/>
    <mergeCell ref="B22:B23"/>
    <mergeCell ref="B24:B25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2017-04-06T07:13:04Z</cp:lastPrinted>
  <dcterms:created xsi:type="dcterms:W3CDTF">2013-08-14T05:09:02Z</dcterms:created>
  <dcterms:modified xsi:type="dcterms:W3CDTF">2018-07-10T04:55:54Z</dcterms:modified>
</cp:coreProperties>
</file>