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<sst xmlns="http://schemas.openxmlformats.org/spreadsheetml/2006/main" count="149" uniqueCount="77">
  <si>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</si>
  <si>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</si>
  <si>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</si>
  <si>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</si>
  <si>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</si>
  <si>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</si>
  <si>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</si>
  <si>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</si>
  <si>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</si>
  <si>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</si>
  <si>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</si>
  <si>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</si>
  <si>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</si>
  <si>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</si>
  <si>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</si>
  <si>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</si>
  <si>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</si>
  <si>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</si>
  <si>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</si>
  <si>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</si>
  <si>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</si>
  <si>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</si>
  <si>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</si>
  <si>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</si>
  <si>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</si>
  <si>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</si>
  <si>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</si>
  <si>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</si>
  <si>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</si>
  <si>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</si>
  <si>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</si>
  <si>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</si>
  <si>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</si>
  <si>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</si>
  <si>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</si>
  <si>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</si>
  <si>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</si>
  <si>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</si>
  <si>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</si>
  <si>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</si>
  <si>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</si>
  <si>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</si>
  <si>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</si>
  <si>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</si>
  <si>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</si>
  <si>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</si>
  <si>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</si>
  <si>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</si>
  <si>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</si>
  <si>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</si>
  <si>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</si>
  <si>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</si>
  <si>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</si>
  <si>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</si>
  <si>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</si>
  <si>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</si>
  <si>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</si>
  <si>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</si>
  <si>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</si>
  <si>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</si>
  <si>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</si>
  <si>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</si>
  <si>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</si>
  <si>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</si>
  <si>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</si>
  <si>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</si>
  <si>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</si>
  <si>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</si>
  <si>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</si>
  <si>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</si>
  <si>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</si>
  <si>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</si>
  <si>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</si>
  <si>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</si>
  <si>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</si>
  <si>
    <t>Информация о фактически сложившихся ценах и объёмах потребления топлива по итогам за 1 квартал 2013 года</t>
  </si>
  <si>
    <t>Район Нижневартовский район ХМАО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</si>
</sst>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7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8" fontId="4" fillId="0" borderId="1">
      <alignment/>
      <protection locked="0"/>
    </xf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9" fillId="0" borderId="0" applyFill="0">
      <alignment wrapText="1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5" fillId="36" borderId="0" applyNumberFormat="0" applyBorder="0" applyAlignment="0" applyProtection="0"/>
  </cellStyleXfs>
  <cellXfs count="6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72" fontId="0" fillId="0" borderId="21" xfId="0" applyNumberFormat="1" applyFill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76" applyFont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й заголовок" xfId="62"/>
    <cellStyle name="Мой заголовок листа" xfId="63"/>
    <cellStyle name="Мои наименования показателей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2;&#1074;&#1072;&#1088;&#1090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7.2013 (2)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3">
          <cell r="M123">
            <v>1394269.24</v>
          </cell>
        </row>
        <row r="131">
          <cell r="M131">
            <v>1656081.53</v>
          </cell>
          <cell r="N131">
            <v>154</v>
          </cell>
        </row>
        <row r="149">
          <cell r="N149">
            <v>169</v>
          </cell>
        </row>
        <row r="159">
          <cell r="N159">
            <v>718</v>
          </cell>
        </row>
        <row r="164">
          <cell r="N164">
            <v>87</v>
          </cell>
        </row>
        <row r="169">
          <cell r="N169">
            <v>53</v>
          </cell>
        </row>
        <row r="174">
          <cell r="N174">
            <v>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L2" sqref="L2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43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76</v>
      </c>
      <c r="K5" t="s">
        <v>1</v>
      </c>
    </row>
    <row r="6" ht="21" customHeight="1">
      <c r="A6" t="s">
        <v>2</v>
      </c>
    </row>
    <row r="8" spans="1:9" ht="60" customHeight="1">
      <c r="A8" s="44" t="s">
        <v>3</v>
      </c>
      <c r="B8" s="44"/>
      <c r="C8" s="44"/>
      <c r="D8" s="44"/>
      <c r="E8" s="42" t="s">
        <v>4</v>
      </c>
      <c r="F8" s="42" t="s">
        <v>5</v>
      </c>
      <c r="G8" s="42" t="s">
        <v>6</v>
      </c>
      <c r="H8" s="42" t="s">
        <v>7</v>
      </c>
      <c r="I8" s="42" t="s">
        <v>8</v>
      </c>
    </row>
    <row r="9" spans="1:9" ht="29.25" customHeight="1" thickBot="1">
      <c r="A9" s="44"/>
      <c r="B9" s="44"/>
      <c r="C9" s="44"/>
      <c r="D9" s="44"/>
      <c r="E9" s="42"/>
      <c r="F9" s="42"/>
      <c r="G9" s="42"/>
      <c r="H9" s="42"/>
      <c r="I9" s="42"/>
    </row>
    <row r="10" spans="1:9" ht="21" customHeight="1" thickBot="1">
      <c r="A10" s="50" t="s">
        <v>9</v>
      </c>
      <c r="B10" s="51" t="s">
        <v>10</v>
      </c>
      <c r="C10" s="2" t="s">
        <v>11</v>
      </c>
      <c r="D10" s="3" t="s">
        <v>12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</row>
    <row r="11" spans="1:9" ht="21" customHeight="1">
      <c r="A11" s="50"/>
      <c r="B11" s="51"/>
      <c r="C11" s="5" t="s">
        <v>13</v>
      </c>
      <c r="D11" s="6" t="s">
        <v>14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</row>
    <row r="12" spans="1:9" ht="21" customHeight="1">
      <c r="A12" s="50"/>
      <c r="B12" s="52" t="s">
        <v>15</v>
      </c>
      <c r="C12" s="5" t="s">
        <v>11</v>
      </c>
      <c r="D12" s="6" t="s">
        <v>16</v>
      </c>
      <c r="E12" s="8" t="s">
        <v>71</v>
      </c>
      <c r="F12" s="8" t="s">
        <v>71</v>
      </c>
      <c r="G12" s="8" t="s">
        <v>71</v>
      </c>
      <c r="H12" s="8" t="s">
        <v>71</v>
      </c>
      <c r="I12" s="8" t="s">
        <v>71</v>
      </c>
    </row>
    <row r="13" spans="1:9" ht="21" customHeight="1">
      <c r="A13" s="50"/>
      <c r="B13" s="52"/>
      <c r="C13" s="5" t="s">
        <v>13</v>
      </c>
      <c r="D13" s="6" t="s">
        <v>17</v>
      </c>
      <c r="E13" s="8" t="s">
        <v>71</v>
      </c>
      <c r="F13" s="8" t="s">
        <v>71</v>
      </c>
      <c r="G13" s="8" t="s">
        <v>71</v>
      </c>
      <c r="H13" s="8" t="s">
        <v>71</v>
      </c>
      <c r="I13" s="8" t="s">
        <v>71</v>
      </c>
    </row>
    <row r="14" spans="1:10" ht="29.25" customHeight="1" thickBot="1">
      <c r="A14" s="50"/>
      <c r="B14" s="53" t="s">
        <v>18</v>
      </c>
      <c r="C14" s="53"/>
      <c r="D14" s="9" t="s">
        <v>19</v>
      </c>
      <c r="E14" s="10">
        <f>'[4]TDSheet'!$N$149</f>
        <v>169</v>
      </c>
      <c r="F14" s="10">
        <f>'[4]TDSheet'!$N$159</f>
        <v>718</v>
      </c>
      <c r="G14" s="10">
        <f>'[4]TDSheet'!$N$169</f>
        <v>53</v>
      </c>
      <c r="H14" s="10">
        <f>'[4]TDSheet'!$N$164</f>
        <v>87</v>
      </c>
      <c r="I14" s="10">
        <f>'[4]TDSheet'!$N$174</f>
        <v>233</v>
      </c>
      <c r="J14">
        <f>'[1]TDSheet'!$Q$195</f>
        <v>7856</v>
      </c>
    </row>
    <row r="15" spans="1:9" ht="29.25" customHeight="1" thickBot="1">
      <c r="A15" s="50"/>
      <c r="B15" s="51" t="s">
        <v>20</v>
      </c>
      <c r="C15" s="2" t="s">
        <v>11</v>
      </c>
      <c r="D15" s="3" t="s">
        <v>21</v>
      </c>
      <c r="E15" s="11" t="s">
        <v>71</v>
      </c>
      <c r="F15" s="11" t="s">
        <v>71</v>
      </c>
      <c r="G15" s="11" t="s">
        <v>71</v>
      </c>
      <c r="H15" s="11" t="s">
        <v>71</v>
      </c>
      <c r="I15" s="11" t="s">
        <v>71</v>
      </c>
    </row>
    <row r="16" spans="1:9" ht="29.25" customHeight="1">
      <c r="A16" s="50"/>
      <c r="B16" s="51"/>
      <c r="C16" s="5" t="s">
        <v>13</v>
      </c>
      <c r="D16" s="6" t="s">
        <v>22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</row>
    <row r="17" spans="1:9" ht="41.25" customHeight="1" thickBot="1">
      <c r="A17" s="50"/>
      <c r="B17" s="53" t="s">
        <v>23</v>
      </c>
      <c r="C17" s="53"/>
      <c r="D17" s="9" t="s">
        <v>24</v>
      </c>
      <c r="E17" s="10" t="s">
        <v>71</v>
      </c>
      <c r="F17" s="10" t="s">
        <v>71</v>
      </c>
      <c r="G17" s="10" t="s">
        <v>71</v>
      </c>
      <c r="H17" s="10" t="s">
        <v>71</v>
      </c>
      <c r="I17" s="10" t="s">
        <v>71</v>
      </c>
    </row>
    <row r="18" spans="1:10" ht="29.25" customHeight="1" thickBot="1">
      <c r="A18" s="50"/>
      <c r="B18" s="45" t="s">
        <v>25</v>
      </c>
      <c r="C18" s="2" t="s">
        <v>11</v>
      </c>
      <c r="D18" s="3" t="s">
        <v>26</v>
      </c>
      <c r="E18" s="38">
        <f>E10*E14</f>
        <v>90415</v>
      </c>
      <c r="F18" s="38">
        <f>F10*F14</f>
        <v>384130</v>
      </c>
      <c r="G18" s="38">
        <f>G10*G14</f>
        <v>28355</v>
      </c>
      <c r="H18" s="38">
        <f>H10*H14</f>
        <v>46545</v>
      </c>
      <c r="I18" s="38">
        <f>I10*I14</f>
        <v>124655</v>
      </c>
      <c r="J18" s="34">
        <f>'[1]TDSheet'!$P$195</f>
        <v>4202960</v>
      </c>
    </row>
    <row r="19" spans="1:10" ht="29.25" customHeight="1" thickBot="1">
      <c r="A19" s="50"/>
      <c r="B19" s="45"/>
      <c r="C19" s="12" t="s">
        <v>13</v>
      </c>
      <c r="D19" s="9" t="s">
        <v>27</v>
      </c>
      <c r="E19" s="39">
        <f>E18*1.18</f>
        <v>106689.7</v>
      </c>
      <c r="F19" s="39">
        <f>F18*1.18</f>
        <v>453273.39999999997</v>
      </c>
      <c r="G19" s="39">
        <f>G18*1.18</f>
        <v>33458.9</v>
      </c>
      <c r="H19" s="39">
        <f>H18*1.18</f>
        <v>54923.1</v>
      </c>
      <c r="I19" s="39">
        <f>I18*1.18</f>
        <v>147092.9</v>
      </c>
      <c r="J19" s="41">
        <f>J18*1.18</f>
        <v>4959492.8</v>
      </c>
    </row>
    <row r="20" spans="1:9" ht="43.5" customHeight="1" thickBot="1">
      <c r="A20" s="50"/>
      <c r="B20" s="46" t="s">
        <v>28</v>
      </c>
      <c r="C20" s="46"/>
      <c r="D20" s="13" t="s">
        <v>29</v>
      </c>
      <c r="E20" s="40">
        <v>9950</v>
      </c>
      <c r="F20" s="40">
        <v>12910</v>
      </c>
      <c r="G20" s="40">
        <v>9390</v>
      </c>
      <c r="H20" s="40">
        <v>10920</v>
      </c>
      <c r="I20" s="40">
        <v>8200</v>
      </c>
    </row>
    <row r="21" spans="1:9" ht="29.25" customHeight="1">
      <c r="A21" s="47" t="s">
        <v>30</v>
      </c>
      <c r="B21" s="47"/>
      <c r="C21" s="47"/>
      <c r="D21" s="14"/>
      <c r="E21" s="15"/>
      <c r="F21" s="15"/>
      <c r="G21" s="15"/>
      <c r="H21" s="15"/>
      <c r="I21" s="15"/>
    </row>
    <row r="22" ht="7.5" customHeight="1"/>
    <row r="23" spans="1:9" ht="21.75" customHeight="1">
      <c r="A23" s="48" t="s">
        <v>31</v>
      </c>
      <c r="B23" s="48"/>
      <c r="C23" s="48"/>
      <c r="D23" s="48"/>
      <c r="E23" s="48"/>
      <c r="F23" s="48"/>
      <c r="G23" s="48"/>
      <c r="H23" s="48"/>
      <c r="I23" s="48"/>
    </row>
    <row r="24" spans="1:9" ht="44.2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ht="18.75" customHeight="1">
      <c r="A25" s="16" t="s">
        <v>32</v>
      </c>
    </row>
    <row r="27" spans="1:9" ht="15.75">
      <c r="A27" s="17" t="s">
        <v>73</v>
      </c>
      <c r="B27" s="18"/>
      <c r="C27" s="18"/>
      <c r="D27" s="19"/>
      <c r="E27" s="19"/>
      <c r="F27" s="19"/>
      <c r="G27" s="19"/>
      <c r="H27" s="19"/>
      <c r="I27" s="19"/>
    </row>
    <row r="28" spans="1:9" ht="14.25">
      <c r="A28" s="18"/>
      <c r="B28" s="18"/>
      <c r="C28" s="18" t="s">
        <v>33</v>
      </c>
      <c r="D28" s="19"/>
      <c r="E28" s="19"/>
      <c r="F28" s="19"/>
      <c r="G28" s="19"/>
      <c r="H28" s="19"/>
      <c r="I28" s="19"/>
    </row>
    <row r="29" spans="1:9" ht="15.75">
      <c r="A29" s="49" t="s">
        <v>74</v>
      </c>
      <c r="B29" s="49"/>
      <c r="C29" s="49"/>
      <c r="D29" s="49"/>
      <c r="E29" s="49"/>
      <c r="F29" s="49"/>
      <c r="G29" s="49"/>
      <c r="H29" s="49"/>
      <c r="I29" s="49"/>
    </row>
    <row r="30" spans="1:9" ht="14.25">
      <c r="A30" s="18"/>
      <c r="B30" s="18"/>
      <c r="C30" s="18"/>
      <c r="D30" s="19"/>
      <c r="E30" s="19"/>
      <c r="F30" s="19"/>
      <c r="G30" s="19"/>
      <c r="H30" s="19"/>
      <c r="I30" s="19"/>
    </row>
    <row r="31" spans="1:9" ht="15.75">
      <c r="A31" s="49" t="s">
        <v>72</v>
      </c>
      <c r="B31" s="49"/>
      <c r="C31" s="49"/>
      <c r="D31" s="49"/>
      <c r="E31" s="49"/>
      <c r="F31" s="49"/>
      <c r="G31" s="49"/>
      <c r="H31" s="49"/>
      <c r="I31" s="49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A3:I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22">
      <selection activeCell="Q13" sqref="Q13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4.19921875" style="0" hidden="1" customWidth="1"/>
    <col min="7" max="7" width="11.3984375" style="0" hidden="1" customWidth="1"/>
    <col min="8" max="10" width="9" style="0" hidden="1" customWidth="1"/>
    <col min="11" max="11" width="12" style="0" hidden="1" customWidth="1"/>
    <col min="12" max="12" width="0" style="0" hidden="1" customWidth="1"/>
    <col min="13" max="13" width="9.8984375" style="0" hidden="1" customWidth="1"/>
    <col min="14" max="14" width="0" style="0" hidden="1" customWidth="1"/>
  </cols>
  <sheetData>
    <row r="1" ht="14.25">
      <c r="O1" t="s">
        <v>34</v>
      </c>
    </row>
    <row r="3" spans="1:5" ht="28.5" customHeight="1">
      <c r="A3" s="43" t="s">
        <v>75</v>
      </c>
      <c r="B3" s="43"/>
      <c r="C3" s="43"/>
      <c r="D3" s="43"/>
      <c r="E3" s="43"/>
    </row>
    <row r="4" spans="1:5" ht="20.25" customHeight="1">
      <c r="A4" s="1"/>
      <c r="B4" s="1"/>
      <c r="C4" s="1"/>
      <c r="D4" s="1"/>
      <c r="E4" s="1"/>
    </row>
    <row r="5" spans="1:15" ht="18.75" customHeight="1">
      <c r="A5" t="str">
        <f>'Приложение №1'!A5</f>
        <v>Район Нижневартовский район ХМАО</v>
      </c>
      <c r="O5" t="s">
        <v>1</v>
      </c>
    </row>
    <row r="6" ht="18.75" customHeight="1">
      <c r="A6" t="s">
        <v>35</v>
      </c>
    </row>
    <row r="7" ht="15.75" customHeight="1" thickBot="1">
      <c r="F7" t="e">
        <f>F8/(E14+#REF!)</f>
        <v>#REF!</v>
      </c>
    </row>
    <row r="8" spans="1:8" ht="33" customHeight="1" thickBot="1">
      <c r="A8" s="44" t="s">
        <v>3</v>
      </c>
      <c r="B8" s="44"/>
      <c r="C8" s="44"/>
      <c r="D8" s="44"/>
      <c r="E8" s="54" t="s">
        <v>36</v>
      </c>
      <c r="F8" s="35">
        <f>SUM('[4]TDSheet'!$M$123,'[4]TDSheet'!$M$131)</f>
        <v>3050350.77</v>
      </c>
      <c r="G8">
        <f>E10*E14</f>
        <v>1540118.325140845</v>
      </c>
      <c r="H8" t="e">
        <f>#REF!*#REF!</f>
        <v>#REF!</v>
      </c>
    </row>
    <row r="9" spans="1:5" ht="19.5" customHeight="1" thickBot="1">
      <c r="A9" s="44"/>
      <c r="B9" s="44"/>
      <c r="C9" s="44"/>
      <c r="D9" s="44"/>
      <c r="E9" s="55"/>
    </row>
    <row r="10" spans="1:13" ht="30" customHeight="1" thickBot="1">
      <c r="A10" s="50" t="s">
        <v>37</v>
      </c>
      <c r="B10" s="56" t="s">
        <v>38</v>
      </c>
      <c r="C10" s="20" t="s">
        <v>11</v>
      </c>
      <c r="D10" s="21" t="s">
        <v>12</v>
      </c>
      <c r="E10" s="37">
        <f>E12-E17</f>
        <v>10000.768345070423</v>
      </c>
      <c r="F10" s="34">
        <f>'[1]TDSheet'!$M$181</f>
        <v>2264816.31</v>
      </c>
      <c r="G10" s="34">
        <f>'[1]TDSheet'!$M$173</f>
        <v>1689259.5</v>
      </c>
      <c r="H10">
        <f>F10/E14</f>
        <v>14706.599415584416</v>
      </c>
      <c r="I10" t="e">
        <f>G10/#REF!</f>
        <v>#REF!</v>
      </c>
      <c r="K10" s="34">
        <f>SUM(E15:E15)</f>
        <v>1656081.53</v>
      </c>
      <c r="L10" s="34">
        <f>SUM(E14:E14)</f>
        <v>154</v>
      </c>
      <c r="M10">
        <f>K10/L10</f>
        <v>10753.77616883117</v>
      </c>
    </row>
    <row r="11" spans="1:13" ht="30" customHeight="1">
      <c r="A11" s="50"/>
      <c r="B11" s="56"/>
      <c r="C11" s="23" t="s">
        <v>13</v>
      </c>
      <c r="D11" s="24" t="s">
        <v>14</v>
      </c>
      <c r="E11" s="37">
        <f>E10*1.18</f>
        <v>11800.906647183097</v>
      </c>
      <c r="K11" s="34">
        <f>SUM(E19:E19)</f>
        <v>115963.204859155</v>
      </c>
      <c r="M11" s="34">
        <f>K11/L10</f>
        <v>753.0078237607468</v>
      </c>
    </row>
    <row r="12" spans="1:13" ht="30" customHeight="1">
      <c r="A12" s="50"/>
      <c r="B12" s="57" t="s">
        <v>39</v>
      </c>
      <c r="C12" s="23" t="s">
        <v>11</v>
      </c>
      <c r="D12" s="24" t="s">
        <v>16</v>
      </c>
      <c r="E12" s="37">
        <f>'[4]TDSheet'!$M$131/'[4]TDSheet'!$N$131</f>
        <v>10753.77616883117</v>
      </c>
      <c r="F12" s="34">
        <f>'[1]TDSheet'!$M$173+'[1]TDSheet'!$M$181</f>
        <v>3954075.81</v>
      </c>
      <c r="G12" s="34" t="e">
        <f>E14+#REF!</f>
        <v>#REF!</v>
      </c>
      <c r="H12" t="e">
        <f>F12/G12</f>
        <v>#REF!</v>
      </c>
      <c r="K12">
        <f>M12*L10</f>
        <v>1540118.325140845</v>
      </c>
      <c r="M12" s="34">
        <f>M10-M11</f>
        <v>10000.768345070423</v>
      </c>
    </row>
    <row r="13" spans="1:5" ht="30" customHeight="1">
      <c r="A13" s="50"/>
      <c r="B13" s="57"/>
      <c r="C13" s="23" t="s">
        <v>13</v>
      </c>
      <c r="D13" s="24" t="s">
        <v>17</v>
      </c>
      <c r="E13" s="37">
        <f>E12*1.18</f>
        <v>12689.455879220779</v>
      </c>
    </row>
    <row r="14" spans="1:14" ht="28.5" customHeight="1">
      <c r="A14" s="50"/>
      <c r="B14" s="57" t="s">
        <v>40</v>
      </c>
      <c r="C14" s="57"/>
      <c r="D14" s="24" t="s">
        <v>41</v>
      </c>
      <c r="E14" s="37">
        <f>'[4]TDSheet'!$N$131</f>
        <v>154</v>
      </c>
      <c r="M14" s="34">
        <f>E12-M12</f>
        <v>753.0078237607468</v>
      </c>
      <c r="N14" s="34" t="e">
        <f>#REF!-M12</f>
        <v>#REF!</v>
      </c>
    </row>
    <row r="15" spans="1:14" ht="25.5" customHeight="1" thickBot="1">
      <c r="A15" s="50"/>
      <c r="B15" s="58" t="s">
        <v>42</v>
      </c>
      <c r="C15" s="23" t="s">
        <v>11</v>
      </c>
      <c r="D15" s="24" t="s">
        <v>43</v>
      </c>
      <c r="E15" s="37">
        <f>E12*E14</f>
        <v>1656081.53</v>
      </c>
      <c r="M15">
        <f>M14*E14</f>
        <v>115963.204859155</v>
      </c>
      <c r="N15" t="e">
        <f>N14*#REF!</f>
        <v>#REF!</v>
      </c>
    </row>
    <row r="16" spans="1:5" ht="25.5" customHeight="1" thickBot="1">
      <c r="A16" s="50"/>
      <c r="B16" s="58"/>
      <c r="C16" s="25" t="s">
        <v>13</v>
      </c>
      <c r="D16" s="26" t="s">
        <v>44</v>
      </c>
      <c r="E16" s="37">
        <f>E15*1.18</f>
        <v>1954176.2053999999</v>
      </c>
    </row>
    <row r="17" spans="1:5" ht="25.5" customHeight="1" thickBot="1">
      <c r="A17" s="50"/>
      <c r="B17" s="59" t="s">
        <v>45</v>
      </c>
      <c r="C17" s="20" t="s">
        <v>11</v>
      </c>
      <c r="D17" s="21" t="s">
        <v>46</v>
      </c>
      <c r="E17" s="36">
        <v>753.0078237607468</v>
      </c>
    </row>
    <row r="18" spans="1:5" ht="25.5" customHeight="1">
      <c r="A18" s="50"/>
      <c r="B18" s="59"/>
      <c r="C18" s="23" t="s">
        <v>13</v>
      </c>
      <c r="D18" s="24" t="s">
        <v>47</v>
      </c>
      <c r="E18" s="22">
        <f>E17*1.18</f>
        <v>888.5492320376811</v>
      </c>
    </row>
    <row r="19" spans="1:7" ht="25.5" customHeight="1">
      <c r="A19" s="50"/>
      <c r="B19" s="60" t="s">
        <v>48</v>
      </c>
      <c r="C19" s="23" t="s">
        <v>11</v>
      </c>
      <c r="D19" s="24" t="s">
        <v>49</v>
      </c>
      <c r="E19" s="37">
        <f>E17*E21</f>
        <v>115963.204859155</v>
      </c>
      <c r="F19" s="34">
        <f>SUM('[2]нефть'!$E$9,'[2]нефть'!$G$9,'[2]нефть'!$I$9)+SUM(F20:H20)</f>
        <v>210132.56</v>
      </c>
      <c r="G19" t="e">
        <f>F19/G12</f>
        <v>#REF!</v>
      </c>
    </row>
    <row r="20" spans="1:11" ht="25.5" customHeight="1">
      <c r="A20" s="50"/>
      <c r="B20" s="60"/>
      <c r="C20" s="23" t="s">
        <v>13</v>
      </c>
      <c r="D20" s="24" t="s">
        <v>50</v>
      </c>
      <c r="E20" s="37">
        <f>E19*1.18</f>
        <v>136836.5817338029</v>
      </c>
      <c r="F20" s="34">
        <f>SUM('[3]01.2013'!$K$126:$K$130)</f>
        <v>30948</v>
      </c>
      <c r="G20" s="34">
        <f>SUM('[3]02.2013'!$K$90:$K$92,'[3]02.2013'!$K$261:$K$264)</f>
        <v>44507.4</v>
      </c>
      <c r="H20" s="34">
        <f>SUM('[3]03.013'!$K$91:$K$92,'[3]03.013'!$K$219:$K$220)</f>
        <v>32377.16</v>
      </c>
      <c r="I20" s="34">
        <f>SUM('[3]04.2013'!$K$103:$K$104)</f>
        <v>13116.78</v>
      </c>
      <c r="J20" s="34">
        <f>SUM('[3]05.2013'!$K$66)</f>
        <v>7287.1</v>
      </c>
      <c r="K20" s="34">
        <f>'[3]06.2013'!$K$87</f>
        <v>8744.52</v>
      </c>
    </row>
    <row r="21" spans="1:5" ht="29.25" customHeight="1" thickBot="1">
      <c r="A21" s="50"/>
      <c r="B21" s="61" t="s">
        <v>51</v>
      </c>
      <c r="C21" s="61"/>
      <c r="D21" s="26" t="s">
        <v>52</v>
      </c>
      <c r="E21" s="37">
        <f>E14</f>
        <v>154</v>
      </c>
    </row>
    <row r="22" spans="1:5" ht="25.5" customHeight="1" thickBot="1">
      <c r="A22" s="50"/>
      <c r="B22" s="59" t="s">
        <v>53</v>
      </c>
      <c r="C22" s="20" t="s">
        <v>11</v>
      </c>
      <c r="D22" s="21" t="s">
        <v>54</v>
      </c>
      <c r="E22" s="11" t="s">
        <v>71</v>
      </c>
    </row>
    <row r="23" spans="1:5" ht="25.5" customHeight="1" thickBot="1">
      <c r="A23" s="50"/>
      <c r="B23" s="59"/>
      <c r="C23" s="23" t="s">
        <v>13</v>
      </c>
      <c r="D23" s="24" t="s">
        <v>55</v>
      </c>
      <c r="E23" s="11" t="s">
        <v>71</v>
      </c>
    </row>
    <row r="24" spans="1:5" ht="25.5" customHeight="1" thickBot="1">
      <c r="A24" s="50"/>
      <c r="B24" s="62" t="s">
        <v>56</v>
      </c>
      <c r="C24" s="23" t="s">
        <v>11</v>
      </c>
      <c r="D24" s="24" t="s">
        <v>57</v>
      </c>
      <c r="E24" s="11" t="s">
        <v>71</v>
      </c>
    </row>
    <row r="25" spans="1:5" ht="25.5" customHeight="1" thickBot="1">
      <c r="A25" s="50"/>
      <c r="B25" s="62"/>
      <c r="C25" s="23" t="s">
        <v>13</v>
      </c>
      <c r="D25" s="24" t="s">
        <v>58</v>
      </c>
      <c r="E25" s="11" t="s">
        <v>71</v>
      </c>
    </row>
    <row r="26" spans="1:5" ht="30" customHeight="1" thickBot="1">
      <c r="A26" s="50"/>
      <c r="B26" s="61" t="s">
        <v>59</v>
      </c>
      <c r="C26" s="61"/>
      <c r="D26" s="26" t="s">
        <v>60</v>
      </c>
      <c r="E26" s="11" t="s">
        <v>71</v>
      </c>
    </row>
    <row r="27" spans="1:5" ht="25.5" customHeight="1" thickBot="1">
      <c r="A27" s="50"/>
      <c r="B27" s="63" t="s">
        <v>61</v>
      </c>
      <c r="C27" s="20" t="s">
        <v>11</v>
      </c>
      <c r="D27" s="21" t="s">
        <v>62</v>
      </c>
      <c r="E27" s="11" t="s">
        <v>71</v>
      </c>
    </row>
    <row r="28" spans="1:5" ht="30" customHeight="1" thickBot="1">
      <c r="A28" s="50"/>
      <c r="B28" s="63"/>
      <c r="C28" s="23" t="s">
        <v>13</v>
      </c>
      <c r="D28" s="24" t="s">
        <v>63</v>
      </c>
      <c r="E28" s="11" t="s">
        <v>71</v>
      </c>
    </row>
    <row r="29" spans="1:5" ht="25.5" customHeight="1" thickBot="1">
      <c r="A29" s="50"/>
      <c r="B29" s="59" t="s">
        <v>64</v>
      </c>
      <c r="C29" s="23" t="s">
        <v>11</v>
      </c>
      <c r="D29" s="24" t="s">
        <v>65</v>
      </c>
      <c r="E29" s="11" t="s">
        <v>71</v>
      </c>
    </row>
    <row r="30" spans="1:5" ht="25.5" customHeight="1" thickBot="1">
      <c r="A30" s="50"/>
      <c r="B30" s="59"/>
      <c r="C30" s="27" t="s">
        <v>13</v>
      </c>
      <c r="D30" s="24" t="s">
        <v>66</v>
      </c>
      <c r="E30" s="11" t="s">
        <v>71</v>
      </c>
    </row>
    <row r="31" spans="1:5" ht="30" customHeight="1" thickBot="1">
      <c r="A31" s="50"/>
      <c r="B31" s="61" t="s">
        <v>67</v>
      </c>
      <c r="C31" s="61"/>
      <c r="D31" s="26" t="s">
        <v>68</v>
      </c>
      <c r="E31" s="11" t="s">
        <v>71</v>
      </c>
    </row>
    <row r="32" spans="1:5" ht="25.5" customHeight="1" thickBot="1">
      <c r="A32" s="50"/>
      <c r="B32" s="61" t="s">
        <v>69</v>
      </c>
      <c r="C32" s="61"/>
      <c r="D32" s="26" t="s">
        <v>29</v>
      </c>
      <c r="E32" s="10">
        <v>9500</v>
      </c>
    </row>
    <row r="33" spans="1:5" ht="25.5" customHeight="1">
      <c r="A33" s="50"/>
      <c r="B33" s="64" t="s">
        <v>70</v>
      </c>
      <c r="C33" s="64"/>
      <c r="D33" s="28"/>
      <c r="E33" s="15"/>
    </row>
    <row r="34" spans="1:4" ht="12" customHeight="1">
      <c r="A34" s="29"/>
      <c r="B34" s="30"/>
      <c r="C34" s="31"/>
      <c r="D34" s="32"/>
    </row>
    <row r="35" spans="1:5" ht="32.25" customHeight="1">
      <c r="A35" s="48" t="s">
        <v>31</v>
      </c>
      <c r="B35" s="48"/>
      <c r="C35" s="48"/>
      <c r="D35" s="48"/>
      <c r="E35" s="48"/>
    </row>
    <row r="36" spans="1:5" ht="39" customHeight="1">
      <c r="A36" s="48"/>
      <c r="B36" s="48"/>
      <c r="C36" s="48"/>
      <c r="D36" s="48"/>
      <c r="E36" s="48"/>
    </row>
    <row r="37" ht="18.75" customHeight="1">
      <c r="A37" s="16" t="s">
        <v>32</v>
      </c>
    </row>
    <row r="38" spans="1:4" ht="14.25">
      <c r="A38" s="33"/>
      <c r="B38" s="33"/>
      <c r="C38" s="33"/>
      <c r="D38" s="33"/>
    </row>
    <row r="39" spans="1:17" ht="15.75">
      <c r="A39" s="17" t="s">
        <v>73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4.25">
      <c r="A40" s="18"/>
      <c r="B40" s="18"/>
      <c r="C40" s="18" t="s">
        <v>33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customHeight="1">
      <c r="A41" s="49" t="s">
        <v>74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.75">
      <c r="A43" s="49" t="s">
        <v>72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</sheetData>
  <sheetProtection selectLockedCells="1" selectUnlockedCells="1"/>
  <mergeCells count="22">
    <mergeCell ref="B29:B30"/>
    <mergeCell ref="B31:C31"/>
    <mergeCell ref="B32:C32"/>
    <mergeCell ref="B33:C33"/>
    <mergeCell ref="A35:E36"/>
    <mergeCell ref="A43:Q43"/>
    <mergeCell ref="A41:Q41"/>
    <mergeCell ref="B19:B20"/>
    <mergeCell ref="B21:C21"/>
    <mergeCell ref="B22:B23"/>
    <mergeCell ref="B24:B25"/>
    <mergeCell ref="B26:C26"/>
    <mergeCell ref="B27:B28"/>
    <mergeCell ref="A3:E3"/>
    <mergeCell ref="A8:D9"/>
    <mergeCell ref="E8:E9"/>
    <mergeCell ref="A10:A33"/>
    <mergeCell ref="B10:B11"/>
    <mergeCell ref="B12:B13"/>
    <mergeCell ref="B14:C14"/>
    <mergeCell ref="B15:B16"/>
    <mergeCell ref="B17:B18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Р.Ф.</cp:lastModifiedBy>
  <cp:lastPrinted>2013-08-15T04:56:42Z</cp:lastPrinted>
  <dcterms:created xsi:type="dcterms:W3CDTF">2013-08-14T05:09:02Z</dcterms:created>
  <dcterms:modified xsi:type="dcterms:W3CDTF">2013-11-01T07:29:36Z</dcterms:modified>
  <cp:category/>
  <cp:version/>
  <cp:contentType/>
  <cp:contentStatus/>
</cp:coreProperties>
</file>