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  <author>SheremetEA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20" authorId="1">
      <text>
        <r>
          <rPr>
            <b/>
            <sz val="8"/>
            <rFont val="Tahoma"/>
            <family val="2"/>
          </rPr>
          <t>SheremetEA:</t>
        </r>
        <r>
          <rPr>
            <sz val="8"/>
            <rFont val="Tahoma"/>
            <family val="2"/>
          </rPr>
          <t xml:space="preserve">
с паспортов по газу за 2 полугодие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<sst xmlns="http://schemas.openxmlformats.org/spreadsheetml/2006/main" count="148" uniqueCount="80">
  <si>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</si>
  <si>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</si>
  <si>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</si>
  <si>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</si>
  <si>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</si>
  <si>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</si>
  <si>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</si>
  <si>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</si>
  <si>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</si>
  <si>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</si>
  <si>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</si>
  <si>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</si>
  <si>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</si>
  <si>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</si>
  <si>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</si>
  <si>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</si>
  <si>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</si>
  <si>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</si>
  <si>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</si>
  <si>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</si>
  <si>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</si>
  <si>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</si>
  <si>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</si>
  <si>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</si>
  <si>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</si>
  <si>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</si>
  <si>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</si>
  <si>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</si>
  <si>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</si>
  <si>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</si>
  <si>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</si>
  <si>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</si>
  <si>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</si>
  <si>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</si>
  <si>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</si>
  <si>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</si>
  <si>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</si>
  <si>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</si>
  <si>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</si>
  <si>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</si>
  <si>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</si>
  <si>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</si>
  <si>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</si>
  <si>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</si>
  <si>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</si>
  <si>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</si>
  <si>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</si>
  <si>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</si>
  <si>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</si>
  <si>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</si>
  <si>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</si>
  <si>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</si>
  <si>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</si>
  <si>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</si>
  <si>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</si>
  <si>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</si>
  <si>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</si>
  <si>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</si>
  <si>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</si>
  <si>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</si>
  <si>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</si>
  <si>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</si>
  <si>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</si>
  <si>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</si>
  <si>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</si>
  <si>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</si>
  <si>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</si>
  <si>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</si>
  <si>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</si>
  <si>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</si>
  <si>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</si>
  <si>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</si>
  <si>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</si>
  <si>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</si>
  <si>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</si>
  <si>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</si>
  <si>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</si>
  <si>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</si>
  <si>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по итогам 4 квартала 2015 года</t>
  </si>
  <si>
    <r>
      <t>* Данные заполняются по итогам 4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</si>
</sst>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8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72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2" xfId="0" applyNumberFormat="1" applyFont="1" applyFill="1" applyBorder="1" applyAlignment="1">
      <alignment horizontal="center" vertical="center" wrapText="1"/>
    </xf>
    <xf numFmtId="4" fontId="19" fillId="38" borderId="17" xfId="0" applyNumberFormat="1" applyFont="1" applyFill="1" applyBorder="1" applyAlignment="1">
      <alignment horizontal="center" vertical="center" wrapText="1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38" borderId="30" xfId="0" applyNumberFormat="1" applyFont="1" applyFill="1" applyBorder="1" applyAlignment="1">
      <alignment horizontal="center" vertical="center" wrapText="1"/>
    </xf>
    <xf numFmtId="4" fontId="19" fillId="38" borderId="3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5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64;&#1091;&#1083;&#1100;&#1078;&#1077;&#1085;&#1082;&#1086;\&#1047;&#1072;&#1082;&#1088;&#1099;&#1090;&#1080;&#1077;%20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47;&#1072;&#1090;&#1088;&#1072;&#1090;&#1099;%20&#1085;&#1072;%20&#1090;&#1088;&#1072;&#1085;&#1089;&#1087;&#1086;&#1088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6">
          <cell r="AF16">
            <v>32.585</v>
          </cell>
          <cell r="AG16">
            <v>440451.445</v>
          </cell>
          <cell r="AI16">
            <v>62.941</v>
          </cell>
          <cell r="AJ16">
            <v>739651.1615</v>
          </cell>
          <cell r="AL16">
            <v>85.205</v>
          </cell>
          <cell r="AM16">
            <v>937510.615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24">
          <cell r="N224">
            <v>104</v>
          </cell>
        </row>
        <row r="229">
          <cell r="N229">
            <v>455</v>
          </cell>
        </row>
        <row r="234">
          <cell r="N234">
            <v>57</v>
          </cell>
        </row>
        <row r="239">
          <cell r="N239">
            <v>46</v>
          </cell>
        </row>
        <row r="244">
          <cell r="N244">
            <v>159</v>
          </cell>
        </row>
        <row r="304">
          <cell r="N304">
            <v>821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5">
          <cell r="F55">
            <v>81086.84138556836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E18" sqref="E18:I18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4" t="s">
        <v>0</v>
      </c>
    </row>
    <row r="3" spans="1:9" ht="37.5" customHeight="1">
      <c r="A3" s="70" t="str">
        <f>'Приложение №2'!A3:E3</f>
        <v>Информация о фактически сложившихся ценах и объёмах потребления топлива по итогам 4 квартала 2015 года</v>
      </c>
      <c r="B3" s="70"/>
      <c r="C3" s="70"/>
      <c r="D3" s="70"/>
      <c r="E3" s="70"/>
      <c r="F3" s="70"/>
      <c r="G3" s="70"/>
      <c r="H3" s="70"/>
      <c r="I3" s="70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71</v>
      </c>
      <c r="K5" s="64" t="s">
        <v>1</v>
      </c>
    </row>
    <row r="6" ht="21" customHeight="1">
      <c r="A6" t="s">
        <v>2</v>
      </c>
    </row>
    <row r="7" ht="15" thickBot="1"/>
    <row r="8" spans="1:9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85" t="s">
        <v>8</v>
      </c>
    </row>
    <row r="9" spans="1:9" ht="29.25" customHeight="1" thickBot="1">
      <c r="A9" s="73"/>
      <c r="B9" s="74"/>
      <c r="C9" s="74"/>
      <c r="D9" s="74"/>
      <c r="E9" s="76"/>
      <c r="F9" s="76"/>
      <c r="G9" s="76"/>
      <c r="H9" s="76"/>
      <c r="I9" s="86"/>
    </row>
    <row r="10" spans="1:9" ht="21" customHeight="1" thickBot="1">
      <c r="A10" s="91" t="s">
        <v>9</v>
      </c>
      <c r="B10" s="81" t="s">
        <v>10</v>
      </c>
      <c r="C10" s="40" t="s">
        <v>11</v>
      </c>
      <c r="D10" s="41" t="s">
        <v>12</v>
      </c>
      <c r="E10" s="49">
        <v>554.99</v>
      </c>
      <c r="F10" s="49">
        <v>554.99</v>
      </c>
      <c r="G10" s="49">
        <v>554.99</v>
      </c>
      <c r="H10" s="49">
        <v>554.99</v>
      </c>
      <c r="I10" s="50">
        <v>554.99</v>
      </c>
    </row>
    <row r="11" spans="1:9" ht="21" customHeight="1">
      <c r="A11" s="92"/>
      <c r="B11" s="82"/>
      <c r="C11" s="2" t="s">
        <v>13</v>
      </c>
      <c r="D11" s="3" t="s">
        <v>14</v>
      </c>
      <c r="E11" s="51">
        <f>E10*1.18</f>
        <v>654.8882</v>
      </c>
      <c r="F11" s="51">
        <f>F10*1.18</f>
        <v>654.8882</v>
      </c>
      <c r="G11" s="51">
        <f>G10*1.18</f>
        <v>654.8882</v>
      </c>
      <c r="H11" s="51">
        <f>H10*1.18</f>
        <v>654.8882</v>
      </c>
      <c r="I11" s="52">
        <f>I10*1.18</f>
        <v>654.8882</v>
      </c>
    </row>
    <row r="12" spans="1:9" ht="21" customHeight="1">
      <c r="A12" s="92"/>
      <c r="B12" s="94" t="s">
        <v>15</v>
      </c>
      <c r="C12" s="2" t="s">
        <v>11</v>
      </c>
      <c r="D12" s="3" t="s">
        <v>16</v>
      </c>
      <c r="E12" s="53" t="s">
        <v>70</v>
      </c>
      <c r="F12" s="53" t="s">
        <v>70</v>
      </c>
      <c r="G12" s="53" t="s">
        <v>70</v>
      </c>
      <c r="H12" s="53" t="s">
        <v>70</v>
      </c>
      <c r="I12" s="54" t="s">
        <v>70</v>
      </c>
    </row>
    <row r="13" spans="1:9" ht="21" customHeight="1">
      <c r="A13" s="92"/>
      <c r="B13" s="94"/>
      <c r="C13" s="2" t="s">
        <v>13</v>
      </c>
      <c r="D13" s="3" t="s">
        <v>17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11" ht="29.25" customHeight="1" thickBot="1">
      <c r="A14" s="92"/>
      <c r="B14" s="79" t="s">
        <v>18</v>
      </c>
      <c r="C14" s="80"/>
      <c r="D14" s="42" t="s">
        <v>19</v>
      </c>
      <c r="E14" s="55">
        <f>'[2]TDSheet'!$N$224</f>
        <v>104</v>
      </c>
      <c r="F14" s="55">
        <f>'[2]TDSheet'!$N$229</f>
        <v>455</v>
      </c>
      <c r="G14" s="55">
        <f>'[2]TDSheet'!$N$239</f>
        <v>46</v>
      </c>
      <c r="H14" s="55">
        <f>'[2]TDSheet'!$N$234</f>
        <v>57</v>
      </c>
      <c r="I14" s="56">
        <f>'[2]TDSheet'!$N$244</f>
        <v>159</v>
      </c>
      <c r="J14" t="b">
        <f>'[2]TDSheet'!$N$304=SUM(E14:I14)</f>
        <v>1</v>
      </c>
      <c r="K14" s="39">
        <f>E14+F14+G14+H14+I14</f>
        <v>821</v>
      </c>
    </row>
    <row r="15" spans="1:11" ht="29.25" customHeight="1" thickBot="1">
      <c r="A15" s="92"/>
      <c r="B15" s="81" t="s">
        <v>20</v>
      </c>
      <c r="C15" s="40" t="s">
        <v>11</v>
      </c>
      <c r="D15" s="41" t="s">
        <v>21</v>
      </c>
      <c r="E15" s="57" t="s">
        <v>70</v>
      </c>
      <c r="F15" s="57" t="s">
        <v>70</v>
      </c>
      <c r="G15" s="57" t="s">
        <v>70</v>
      </c>
      <c r="H15" s="57" t="s">
        <v>70</v>
      </c>
      <c r="I15" s="58" t="s">
        <v>70</v>
      </c>
      <c r="K15" s="39"/>
    </row>
    <row r="16" spans="1:11" ht="29.25" customHeight="1">
      <c r="A16" s="92"/>
      <c r="B16" s="82"/>
      <c r="C16" s="2" t="s">
        <v>13</v>
      </c>
      <c r="D16" s="3" t="s">
        <v>22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  <c r="K16" s="39"/>
    </row>
    <row r="17" spans="1:11" ht="41.25" customHeight="1" thickBot="1">
      <c r="A17" s="92"/>
      <c r="B17" s="79" t="s">
        <v>23</v>
      </c>
      <c r="C17" s="80"/>
      <c r="D17" s="42" t="s">
        <v>24</v>
      </c>
      <c r="E17" s="55" t="s">
        <v>70</v>
      </c>
      <c r="F17" s="55" t="s">
        <v>70</v>
      </c>
      <c r="G17" s="55" t="s">
        <v>70</v>
      </c>
      <c r="H17" s="55" t="s">
        <v>70</v>
      </c>
      <c r="I17" s="56" t="s">
        <v>70</v>
      </c>
      <c r="K17" s="39"/>
    </row>
    <row r="18" spans="1:11" ht="29.25" customHeight="1" thickBot="1">
      <c r="A18" s="92"/>
      <c r="B18" s="77" t="s">
        <v>25</v>
      </c>
      <c r="C18" s="40" t="s">
        <v>11</v>
      </c>
      <c r="D18" s="41" t="s">
        <v>26</v>
      </c>
      <c r="E18" s="59">
        <f>(E10*E14)/1000</f>
        <v>57.718959999999996</v>
      </c>
      <c r="F18" s="59">
        <f>(F10*F14)/1000</f>
        <v>252.52045</v>
      </c>
      <c r="G18" s="59">
        <f>(G10*G14)/1000</f>
        <v>25.52954</v>
      </c>
      <c r="H18" s="59">
        <f>(H10*H14)/1000</f>
        <v>31.634430000000002</v>
      </c>
      <c r="I18" s="59">
        <f>(I10*I14)/1000</f>
        <v>88.24341</v>
      </c>
      <c r="J18" s="12">
        <f>SUM(E18:I18)</f>
        <v>455.64679</v>
      </c>
      <c r="K18" s="39">
        <f>E18+F18+G18+H18+I18</f>
        <v>455.64679</v>
      </c>
    </row>
    <row r="19" spans="1:11" ht="29.25" customHeight="1" thickBot="1">
      <c r="A19" s="92"/>
      <c r="B19" s="78"/>
      <c r="C19" s="44" t="s">
        <v>13</v>
      </c>
      <c r="D19" s="42" t="s">
        <v>27</v>
      </c>
      <c r="E19" s="60">
        <f aca="true" t="shared" si="0" ref="E19:J19">E18*1.18</f>
        <v>68.1083728</v>
      </c>
      <c r="F19" s="60">
        <f t="shared" si="0"/>
        <v>297.974131</v>
      </c>
      <c r="G19" s="60">
        <f t="shared" si="0"/>
        <v>30.1248572</v>
      </c>
      <c r="H19" s="60">
        <f t="shared" si="0"/>
        <v>37.3286274</v>
      </c>
      <c r="I19" s="61">
        <f t="shared" si="0"/>
        <v>104.1272238</v>
      </c>
      <c r="J19" s="43">
        <f t="shared" si="0"/>
        <v>537.6632122</v>
      </c>
      <c r="K19" s="39">
        <f>E19+F19+G19+H19+I19</f>
        <v>537.6632122</v>
      </c>
    </row>
    <row r="20" spans="1:9" ht="43.5" customHeight="1" thickBot="1">
      <c r="A20" s="93"/>
      <c r="B20" s="83" t="s">
        <v>28</v>
      </c>
      <c r="C20" s="84"/>
      <c r="D20" s="46" t="s">
        <v>29</v>
      </c>
      <c r="E20" s="62">
        <v>7900</v>
      </c>
      <c r="F20" s="62">
        <v>7900</v>
      </c>
      <c r="G20" s="62">
        <v>7900</v>
      </c>
      <c r="H20" s="62">
        <v>7900</v>
      </c>
      <c r="I20" s="63">
        <v>7900</v>
      </c>
    </row>
    <row r="21" spans="1:9" ht="29.25" customHeight="1" thickBot="1">
      <c r="A21" s="87" t="s">
        <v>30</v>
      </c>
      <c r="B21" s="88"/>
      <c r="C21" s="88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89" t="s">
        <v>79</v>
      </c>
      <c r="B23" s="89"/>
      <c r="C23" s="89"/>
      <c r="D23" s="89"/>
      <c r="E23" s="89"/>
      <c r="F23" s="89"/>
      <c r="G23" s="89"/>
      <c r="H23" s="89"/>
      <c r="I23" s="89"/>
    </row>
    <row r="24" spans="1:9" ht="44.2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ht="18.75" customHeight="1">
      <c r="A25" s="4" t="s">
        <v>31</v>
      </c>
    </row>
    <row r="27" spans="1:9" ht="15.75">
      <c r="A27" s="5" t="s">
        <v>77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0" t="str">
        <f>'Приложение №2'!A41:F41</f>
        <v>Исполнитель Начальник ПТУ Бортников И.А. /________________/ Тел. (38259) 6-60-80</v>
      </c>
      <c r="B29" s="90"/>
      <c r="C29" s="90"/>
      <c r="D29" s="90"/>
      <c r="E29" s="90"/>
      <c r="F29" s="90"/>
      <c r="G29" s="90"/>
      <c r="H29" s="90"/>
      <c r="I29" s="90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0"/>
      <c r="B31" s="90"/>
      <c r="C31" s="90"/>
      <c r="D31" s="90"/>
      <c r="E31" s="90"/>
      <c r="F31" s="90"/>
      <c r="G31" s="90"/>
      <c r="H31" s="90"/>
      <c r="I31" s="90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6">
      <selection activeCell="J20" sqref="J20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0" t="s">
        <v>78</v>
      </c>
      <c r="B3" s="70"/>
      <c r="C3" s="70"/>
      <c r="D3" s="70"/>
      <c r="E3" s="70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72</v>
      </c>
    </row>
    <row r="6" ht="18.75" customHeight="1">
      <c r="A6" t="s">
        <v>34</v>
      </c>
    </row>
    <row r="7" ht="15.75" customHeight="1" thickBot="1"/>
    <row r="8" spans="1:5" ht="33" customHeight="1">
      <c r="A8" s="95" t="s">
        <v>3</v>
      </c>
      <c r="B8" s="96"/>
      <c r="C8" s="96"/>
      <c r="D8" s="96"/>
      <c r="E8" s="99" t="s">
        <v>35</v>
      </c>
    </row>
    <row r="9" spans="1:5" ht="19.5" customHeight="1" thickBot="1">
      <c r="A9" s="97"/>
      <c r="B9" s="98"/>
      <c r="C9" s="98"/>
      <c r="D9" s="98"/>
      <c r="E9" s="100"/>
    </row>
    <row r="10" spans="1:5" ht="30" customHeight="1" thickBot="1">
      <c r="A10" s="101" t="s">
        <v>36</v>
      </c>
      <c r="B10" s="103" t="s">
        <v>37</v>
      </c>
      <c r="C10" s="16" t="s">
        <v>11</v>
      </c>
      <c r="D10" s="17" t="s">
        <v>12</v>
      </c>
      <c r="E10" s="65">
        <v>12090.5</v>
      </c>
    </row>
    <row r="11" spans="1:5" ht="30" customHeight="1">
      <c r="A11" s="102"/>
      <c r="B11" s="104"/>
      <c r="C11" s="8" t="s">
        <v>13</v>
      </c>
      <c r="D11" s="9" t="s">
        <v>14</v>
      </c>
      <c r="E11" s="66">
        <f>E10*1.18</f>
        <v>14266.789999999999</v>
      </c>
    </row>
    <row r="12" spans="1:6" ht="30" customHeight="1">
      <c r="A12" s="102"/>
      <c r="B12" s="105" t="s">
        <v>38</v>
      </c>
      <c r="C12" s="8" t="s">
        <v>11</v>
      </c>
      <c r="D12" s="9" t="s">
        <v>16</v>
      </c>
      <c r="E12" s="66">
        <f>E10+E17</f>
        <v>12539.160392437205</v>
      </c>
      <c r="F12" s="48"/>
    </row>
    <row r="13" spans="1:8" ht="30" customHeight="1">
      <c r="A13" s="102"/>
      <c r="B13" s="105"/>
      <c r="C13" s="8" t="s">
        <v>13</v>
      </c>
      <c r="D13" s="9" t="s">
        <v>17</v>
      </c>
      <c r="E13" s="66">
        <f>E12*1.18</f>
        <v>14796.209263075902</v>
      </c>
      <c r="F13" s="48"/>
      <c r="H13" s="13" t="s">
        <v>73</v>
      </c>
    </row>
    <row r="14" spans="1:8" ht="28.5" customHeight="1">
      <c r="A14" s="102"/>
      <c r="B14" s="105" t="s">
        <v>39</v>
      </c>
      <c r="C14" s="106"/>
      <c r="D14" s="9" t="s">
        <v>40</v>
      </c>
      <c r="E14" s="66">
        <v>121</v>
      </c>
      <c r="F14" s="48"/>
      <c r="H14">
        <f>E14*E10/1000</f>
        <v>1462.9505</v>
      </c>
    </row>
    <row r="15" spans="1:8" ht="26.25" customHeight="1" thickBot="1">
      <c r="A15" s="102"/>
      <c r="B15" s="107" t="s">
        <v>41</v>
      </c>
      <c r="C15" s="8" t="s">
        <v>11</v>
      </c>
      <c r="D15" s="9" t="s">
        <v>42</v>
      </c>
      <c r="E15" s="66">
        <f>E19+(('[1]Нефть'!$AG$16+'[1]Нефть'!$AJ$16+'[1]Нефть'!$AM$16)/1000)</f>
        <v>2198.700062885568</v>
      </c>
      <c r="F15" s="48"/>
      <c r="H15" s="13" t="s">
        <v>74</v>
      </c>
    </row>
    <row r="16" spans="1:9" ht="29.25" customHeight="1" thickBot="1">
      <c r="A16" s="102"/>
      <c r="B16" s="108"/>
      <c r="C16" s="18" t="s">
        <v>13</v>
      </c>
      <c r="D16" s="19" t="s">
        <v>43</v>
      </c>
      <c r="E16" s="67">
        <f>E15*1.18</f>
        <v>2594.46607420497</v>
      </c>
      <c r="F16" s="48"/>
      <c r="H16" s="12">
        <f>E15-H14</f>
        <v>735.7495628855681</v>
      </c>
      <c r="I16" s="12"/>
    </row>
    <row r="17" spans="1:8" ht="25.5" customHeight="1" thickBot="1">
      <c r="A17" s="102"/>
      <c r="B17" s="109" t="s">
        <v>44</v>
      </c>
      <c r="C17" s="20" t="s">
        <v>11</v>
      </c>
      <c r="D17" s="21" t="s">
        <v>45</v>
      </c>
      <c r="E17" s="68">
        <f>(E19/E21)*1000</f>
        <v>448.6603924372043</v>
      </c>
      <c r="F17" s="48"/>
      <c r="H17" t="s">
        <v>75</v>
      </c>
    </row>
    <row r="18" spans="1:8" ht="25.5" customHeight="1">
      <c r="A18" s="102"/>
      <c r="B18" s="110"/>
      <c r="C18" s="14" t="s">
        <v>13</v>
      </c>
      <c r="D18" s="15" t="s">
        <v>46</v>
      </c>
      <c r="E18" s="69">
        <f>E17*1.18</f>
        <v>529.419263075901</v>
      </c>
      <c r="F18" s="48"/>
      <c r="H18" s="48">
        <f>H16*1000/E14</f>
        <v>6080.5748998807285</v>
      </c>
    </row>
    <row r="19" spans="1:6" ht="25.5" customHeight="1">
      <c r="A19" s="102"/>
      <c r="B19" s="111" t="s">
        <v>47</v>
      </c>
      <c r="C19" s="14" t="s">
        <v>11</v>
      </c>
      <c r="D19" s="15" t="s">
        <v>48</v>
      </c>
      <c r="E19" s="66">
        <f>'[3]TDSheet'!$F$55/1000</f>
        <v>81.08684138556836</v>
      </c>
      <c r="F19" s="48"/>
    </row>
    <row r="20" spans="1:6" ht="25.5" customHeight="1">
      <c r="A20" s="102"/>
      <c r="B20" s="111"/>
      <c r="C20" s="14" t="s">
        <v>13</v>
      </c>
      <c r="D20" s="15" t="s">
        <v>49</v>
      </c>
      <c r="E20" s="66">
        <f>E19*1.18</f>
        <v>95.68247283497067</v>
      </c>
      <c r="F20" s="48"/>
    </row>
    <row r="21" spans="1:6" ht="29.25" customHeight="1" thickBot="1">
      <c r="A21" s="102"/>
      <c r="B21" s="112" t="s">
        <v>50</v>
      </c>
      <c r="C21" s="113"/>
      <c r="D21" s="19" t="s">
        <v>51</v>
      </c>
      <c r="E21" s="67">
        <f>'[1]Нефть'!$AF$16+'[1]Нефть'!$AI$16+'[1]Нефть'!$AL$16</f>
        <v>180.731</v>
      </c>
      <c r="F21" s="48"/>
    </row>
    <row r="22" spans="1:5" ht="25.5" customHeight="1" thickBot="1">
      <c r="A22" s="102"/>
      <c r="B22" s="109" t="s">
        <v>52</v>
      </c>
      <c r="C22" s="16" t="s">
        <v>11</v>
      </c>
      <c r="D22" s="17" t="s">
        <v>53</v>
      </c>
      <c r="E22" s="22" t="s">
        <v>70</v>
      </c>
    </row>
    <row r="23" spans="1:5" ht="25.5" customHeight="1">
      <c r="A23" s="102"/>
      <c r="B23" s="110"/>
      <c r="C23" s="8" t="s">
        <v>13</v>
      </c>
      <c r="D23" s="9" t="s">
        <v>54</v>
      </c>
      <c r="E23" s="23" t="s">
        <v>70</v>
      </c>
    </row>
    <row r="24" spans="1:5" ht="25.5" customHeight="1">
      <c r="A24" s="102"/>
      <c r="B24" s="114" t="s">
        <v>55</v>
      </c>
      <c r="C24" s="8" t="s">
        <v>11</v>
      </c>
      <c r="D24" s="9" t="s">
        <v>56</v>
      </c>
      <c r="E24" s="23" t="s">
        <v>70</v>
      </c>
    </row>
    <row r="25" spans="1:5" ht="25.5" customHeight="1">
      <c r="A25" s="102"/>
      <c r="B25" s="114"/>
      <c r="C25" s="8" t="s">
        <v>13</v>
      </c>
      <c r="D25" s="9" t="s">
        <v>57</v>
      </c>
      <c r="E25" s="23" t="s">
        <v>70</v>
      </c>
    </row>
    <row r="26" spans="1:5" ht="30" customHeight="1" thickBot="1">
      <c r="A26" s="102"/>
      <c r="B26" s="115" t="s">
        <v>58</v>
      </c>
      <c r="C26" s="116"/>
      <c r="D26" s="24" t="s">
        <v>59</v>
      </c>
      <c r="E26" s="25" t="s">
        <v>70</v>
      </c>
    </row>
    <row r="27" spans="1:5" ht="25.5" customHeight="1">
      <c r="A27" s="102"/>
      <c r="B27" s="117" t="s">
        <v>60</v>
      </c>
      <c r="C27" s="28" t="s">
        <v>11</v>
      </c>
      <c r="D27" s="29" t="s">
        <v>61</v>
      </c>
      <c r="E27" s="30" t="s">
        <v>70</v>
      </c>
    </row>
    <row r="28" spans="1:5" ht="30" customHeight="1">
      <c r="A28" s="102"/>
      <c r="B28" s="118"/>
      <c r="C28" s="26" t="s">
        <v>13</v>
      </c>
      <c r="D28" s="27" t="s">
        <v>62</v>
      </c>
      <c r="E28" s="23" t="s">
        <v>70</v>
      </c>
    </row>
    <row r="29" spans="1:5" ht="25.5" customHeight="1">
      <c r="A29" s="102"/>
      <c r="B29" s="118" t="s">
        <v>63</v>
      </c>
      <c r="C29" s="26" t="s">
        <v>11</v>
      </c>
      <c r="D29" s="27" t="s">
        <v>64</v>
      </c>
      <c r="E29" s="23" t="s">
        <v>70</v>
      </c>
    </row>
    <row r="30" spans="1:5" ht="25.5" customHeight="1">
      <c r="A30" s="102"/>
      <c r="B30" s="118"/>
      <c r="C30" s="26" t="s">
        <v>13</v>
      </c>
      <c r="D30" s="27" t="s">
        <v>65</v>
      </c>
      <c r="E30" s="23" t="s">
        <v>70</v>
      </c>
    </row>
    <row r="31" spans="1:5" ht="30" customHeight="1" thickBot="1">
      <c r="A31" s="102"/>
      <c r="B31" s="119" t="s">
        <v>66</v>
      </c>
      <c r="C31" s="120"/>
      <c r="D31" s="31" t="s">
        <v>67</v>
      </c>
      <c r="E31" s="32" t="s">
        <v>70</v>
      </c>
    </row>
    <row r="32" spans="1:5" ht="25.5" customHeight="1" thickBot="1">
      <c r="A32" s="102"/>
      <c r="B32" s="121" t="s">
        <v>68</v>
      </c>
      <c r="C32" s="122"/>
      <c r="D32" s="33" t="s">
        <v>29</v>
      </c>
      <c r="E32" s="34">
        <v>9500</v>
      </c>
    </row>
    <row r="33" spans="1:5" ht="25.5" customHeight="1" thickBot="1">
      <c r="A33" s="102"/>
      <c r="B33" s="123" t="s">
        <v>69</v>
      </c>
      <c r="C33" s="124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89" t="s">
        <v>79</v>
      </c>
      <c r="B35" s="89"/>
      <c r="C35" s="89"/>
      <c r="D35" s="89"/>
      <c r="E35" s="89"/>
    </row>
    <row r="36" spans="1:5" ht="39" customHeight="1">
      <c r="A36" s="89"/>
      <c r="B36" s="89"/>
      <c r="C36" s="89"/>
      <c r="D36" s="89"/>
      <c r="E36" s="89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77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0" t="s">
        <v>76</v>
      </c>
      <c r="B41" s="90"/>
      <c r="C41" s="90"/>
      <c r="D41" s="90"/>
      <c r="E41" s="90"/>
      <c r="F41" s="90"/>
    </row>
    <row r="42" spans="1:6" ht="14.25">
      <c r="A42" s="6"/>
      <c r="B42" s="6"/>
      <c r="C42" s="6"/>
      <c r="D42" s="7"/>
      <c r="E42" s="7"/>
      <c r="F42" s="7"/>
    </row>
    <row r="43" spans="1:6" ht="15.75">
      <c r="A43" s="90"/>
      <c r="B43" s="90"/>
      <c r="C43" s="90"/>
      <c r="D43" s="90"/>
      <c r="E43" s="90"/>
      <c r="F43" s="90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2015-02-12T02:49:59Z</cp:lastPrinted>
  <dcterms:created xsi:type="dcterms:W3CDTF">2013-08-14T05:09:02Z</dcterms:created>
  <dcterms:modified xsi:type="dcterms:W3CDTF">2016-01-21T05:44:43Z</dcterms:modified>
  <cp:category/>
  <cp:version/>
  <cp:contentType/>
  <cp:contentStatus/>
</cp:coreProperties>
</file>