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</externalReferences>
  <definedNames>
    <definedName name="god">#REF!</definedName>
    <definedName name="_xlnm.Print_Area" localSheetId="1">'Приложение №2'!$A$1:$F$43</definedName>
  </definedNames>
  <calcPr fullCalcOnLoad="1" iterate="1" iterateCount="109" iterateDelta="0.001"/>
</workbook>
</file>

<file path=xl/comments1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  <author>Магдеева Эльвира Александровна</author>
    <author>Смольников Максим Евгеньевич</author>
  </authors>
  <commentList>
    <comment ref="B3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0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покупка(средня цена за квартал</t>
        </r>
      </text>
    </comment>
    <comment ref="B21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покупка(объем только по 9 км за квартал)</t>
        </r>
      </text>
    </comment>
    <comment ref="E19" authorId="2">
      <text>
        <r>
          <rPr>
            <b/>
            <sz val="8"/>
            <rFont val="Tahoma"/>
            <family val="2"/>
          </rPr>
          <t>Смольников Максим Евгеньевич:</t>
        </r>
        <r>
          <rPr>
            <sz val="8"/>
            <rFont val="Tahoma"/>
            <family val="2"/>
          </rPr>
          <t xml:space="preserve">
из счетов-фактур от транспортного
</t>
        </r>
      </text>
    </comment>
    <comment ref="E21" authorId="2">
      <text>
        <r>
          <rPr>
            <b/>
            <sz val="8"/>
            <rFont val="Tahoma"/>
            <family val="2"/>
          </rPr>
          <t>Смольников Максим Евгеньевич:</t>
        </r>
        <r>
          <rPr>
            <sz val="8"/>
            <rFont val="Tahoma"/>
            <family val="2"/>
          </rPr>
          <t xml:space="preserve">
Из с/ф</t>
        </r>
      </text>
    </comment>
  </commentList>
</comments>
</file>

<file path=xl/sharedStrings.xml><?xml version="1.0" encoding="utf-8"?>
<sst xmlns="http://schemas.openxmlformats.org/spreadsheetml/2006/main" count="170" uniqueCount="81">
  <si>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</si>
  <si>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</si>
  <si>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</si>
  <si>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</si>
  <si>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</si>
  <si>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</si>
  <si>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</si>
  <si>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</si>
  <si>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</si>
  <si>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</si>
  <si>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</si>
  <si>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</si>
  <si>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</si>
  <si>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</si>
  <si>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</si>
  <si>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</si>
  <si>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</si>
  <si>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</si>
  <si>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</si>
  <si>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</si>
  <si>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</si>
  <si>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</si>
  <si>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</si>
  <si>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</si>
  <si>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</si>
  <si>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</si>
  <si>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</si>
  <si>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</si>
  <si>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</si>
  <si>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</si>
  <si>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</si>
  <si>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</si>
  <si>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</si>
  <si>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</si>
  <si>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</si>
  <si>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</si>
  <si>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</si>
  <si>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</si>
  <si>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</si>
  <si>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</si>
  <si>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</si>
  <si>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</si>
  <si>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</si>
  <si>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</si>
  <si>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</si>
  <si>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</si>
  <si>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</si>
  <si>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</si>
  <si>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</si>
  <si>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</si>
  <si>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</si>
  <si>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</si>
  <si>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</si>
  <si>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</si>
  <si>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</si>
  <si>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</si>
  <si>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</si>
  <si>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</si>
  <si>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</si>
  <si>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</si>
  <si>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</si>
  <si>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</si>
  <si>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</si>
  <si>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</si>
  <si>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</si>
  <si>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</si>
  <si>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</si>
  <si>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</si>
  <si>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</si>
  <si>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</si>
  <si>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</si>
  <si>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</si>
  <si>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</si>
  <si>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</si>
  <si>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</t>
    </r>
    <r>
      <rPr>
        <sz val="10"/>
        <rFont val="Tahoma"/>
        <family val="2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</si>
  <si>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</si>
  <si>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</si>
  <si>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</rPr>
      <t>)</t>
    </r>
  </si>
  <si>
    <r>
      <t xml:space="preserve">Исполнитель </t>
    </r>
    <r>
      <rPr>
        <u val="single"/>
        <sz val="12"/>
        <rFont val="Times New Roman Cyr"/>
        <family val="0"/>
      </rPr>
      <t>Заместитель начальника ПТУ Бортников И.А.</t>
    </r>
    <r>
      <rPr>
        <sz val="12"/>
        <rFont val="Times New Roman Cyr"/>
        <family val="1"/>
      </rPr>
      <t xml:space="preserve"> /________________/ Тел. (38259) 6-60-80</t>
    </r>
  </si>
  <si>
    <t>Информация о фактически сложившихся ценах и объёмах потребления топлива за 4 квартал 2017 года</t>
  </si>
  <si>
    <r>
      <t>* Данные заполняются по итогам 4 квартала 2017 года и должны быть подтверждены первичными документами за 2016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</si>
</sst>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\-_-;_-@_-"/>
    <numFmt numFmtId="173" formatCode="_-* #,##0.00_-;\-* #,##0.00_-;_-* \-??_-;_-@_-"/>
    <numFmt numFmtId="174" formatCode="\$#,##0_);[Red]&quot;($&quot;#,##0\)"/>
    <numFmt numFmtId="175" formatCode="_-\Ј* #,##0.00_-;&quot;-Ј&quot;* #,##0.00_-;_-\Ј* \-??_-;_-@_-"/>
    <numFmt numFmtId="176" formatCode="General_)"/>
    <numFmt numFmtId="177" formatCode="_-* #,##0_р_._-;\-* #,##0_р_._-;_-* \-_р_._-;_-@_-"/>
    <numFmt numFmtId="178" formatCode="_-* #,##0.00_р_._-;\-* #,##0.00_р_._-;_-* \-??_р_._-;_-@_-"/>
    <numFmt numFmtId="179" formatCode="mm/yy"/>
    <numFmt numFmtId="180" formatCode="#,##0.00_р_."/>
    <numFmt numFmtId="181" formatCode="_-\Ј* #,##0_-;&quot;-Ј&quot;* #,##0_-;_-\Ј* \-_-;_-@_-"/>
    <numFmt numFmtId="182" formatCode="0.00_)"/>
    <numFmt numFmtId="183" formatCode="_-* #,##0_р_._-;\-* #,##0_р_._-;_-* \-??_р_._-;_-@_-"/>
    <numFmt numFmtId="184" formatCode="_-* #,##0.0_р_._-;\-* #,##0.0_р_._-;_-* \-??_р_._-;_-@_-"/>
    <numFmt numFmtId="185" formatCode="0.0"/>
    <numFmt numFmtId="186" formatCode="#,##0.0"/>
    <numFmt numFmtId="187" formatCode="0.000000"/>
    <numFmt numFmtId="188" formatCode="0.0000000"/>
    <numFmt numFmtId="189" formatCode="0.00000000"/>
    <numFmt numFmtId="190" formatCode="0.00000"/>
    <numFmt numFmtId="191" formatCode="0.0000"/>
    <numFmt numFmtId="192" formatCode="0.000"/>
  </numFmts>
  <fonts count="75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6"/>
      <name val="Arial"/>
      <family val="2"/>
    </font>
    <font>
      <u val="single"/>
      <sz val="10"/>
      <color indexed="12"/>
      <name val="Arial Cyr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indexed="1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sz val="11"/>
      <color rgb="FFFFFF0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7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82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3" fillId="0" borderId="0" applyFill="0" applyBorder="0" applyAlignment="0" applyProtection="0"/>
    <xf numFmtId="0" fontId="2" fillId="0" borderId="0" applyNumberFormat="0">
      <alignment horizontal="left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176" fontId="3" fillId="0" borderId="1">
      <alignment/>
      <protection locked="0"/>
    </xf>
    <xf numFmtId="0" fontId="58" fillId="26" borderId="2" applyNumberFormat="0" applyAlignment="0" applyProtection="0"/>
    <xf numFmtId="0" fontId="59" fillId="27" borderId="3" applyNumberFormat="0" applyAlignment="0" applyProtection="0"/>
    <xf numFmtId="0" fontId="60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Border="0">
      <alignment horizontal="center" vertical="center" wrapText="1"/>
      <protection/>
    </xf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Border="0">
      <alignment horizontal="center" vertical="center" wrapText="1"/>
      <protection/>
    </xf>
    <xf numFmtId="176" fontId="6" fillId="28" borderId="1">
      <alignment/>
      <protection/>
    </xf>
    <xf numFmtId="4" fontId="7" fillId="29" borderId="0" applyBorder="0">
      <alignment horizontal="right"/>
      <protection/>
    </xf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8" fillId="0" borderId="0" applyFill="0">
      <alignment wrapText="1"/>
      <protection/>
    </xf>
    <xf numFmtId="0" fontId="9" fillId="0" borderId="0">
      <alignment horizontal="center" vertical="top" wrapText="1"/>
      <protection/>
    </xf>
    <xf numFmtId="0" fontId="10" fillId="0" borderId="0">
      <alignment horizontal="center" vertical="center" wrapText="1"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49" fontId="7" fillId="0" borderId="0" applyBorder="0">
      <alignment vertical="top"/>
      <protection/>
    </xf>
    <xf numFmtId="0" fontId="11" fillId="0" borderId="0">
      <alignment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32" borderId="0" applyNumberFormat="0" applyBorder="0" applyAlignment="0" applyProtection="0"/>
    <xf numFmtId="0" fontId="14" fillId="29" borderId="0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1" fillId="0" borderId="0">
      <alignment/>
      <protection/>
    </xf>
    <xf numFmtId="0" fontId="70" fillId="0" borderId="0" applyNumberFormat="0" applyFill="0" applyBorder="0" applyAlignment="0" applyProtection="0"/>
    <xf numFmtId="49" fontId="8" fillId="0" borderId="0">
      <alignment horizontal="center"/>
      <protection/>
    </xf>
    <xf numFmtId="177" fontId="3" fillId="0" borderId="0" applyFill="0" applyBorder="0" applyAlignment="0" applyProtection="0"/>
    <xf numFmtId="178" fontId="3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8" fontId="3" fillId="0" borderId="0" applyFill="0" applyBorder="0" applyAlignment="0" applyProtection="0"/>
    <xf numFmtId="4" fontId="7" fillId="34" borderId="0" applyBorder="0">
      <alignment horizontal="right"/>
      <protection/>
    </xf>
    <xf numFmtId="4" fontId="7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71" fillId="3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7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0" xfId="87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6" fillId="0" borderId="0" xfId="89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72" fillId="0" borderId="0" xfId="0" applyFont="1" applyAlignment="1">
      <alignment/>
    </xf>
    <xf numFmtId="0" fontId="29" fillId="37" borderId="11" xfId="0" applyNumberFormat="1" applyFont="1" applyFill="1" applyBorder="1" applyAlignment="1" applyProtection="1">
      <alignment horizontal="center" vertical="center" wrapText="1"/>
      <protection/>
    </xf>
    <xf numFmtId="49" fontId="22" fillId="37" borderId="11" xfId="87" applyNumberFormat="1" applyFont="1" applyFill="1" applyBorder="1" applyAlignment="1" applyProtection="1">
      <alignment horizontal="center" vertical="center" wrapText="1"/>
      <protection/>
    </xf>
    <xf numFmtId="49" fontId="22" fillId="37" borderId="12" xfId="87" applyNumberFormat="1" applyFont="1" applyFill="1" applyBorder="1" applyAlignment="1" applyProtection="1">
      <alignment horizontal="center" vertical="center" wrapText="1"/>
      <protection/>
    </xf>
    <xf numFmtId="49" fontId="22" fillId="37" borderId="13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7" borderId="11" xfId="0" applyNumberFormat="1" applyFont="1" applyFill="1" applyBorder="1" applyAlignment="1" applyProtection="1">
      <alignment horizontal="center" vertical="center" wrapText="1"/>
      <protection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 wrapText="1"/>
      <protection/>
    </xf>
    <xf numFmtId="49" fontId="22" fillId="37" borderId="15" xfId="87" applyNumberFormat="1" applyFont="1" applyFill="1" applyBorder="1" applyAlignment="1" applyProtection="1">
      <alignment horizontal="center" vertical="center" wrapText="1"/>
      <protection/>
    </xf>
    <xf numFmtId="49" fontId="22" fillId="37" borderId="16" xfId="87" applyNumberFormat="1" applyFont="1" applyFill="1" applyBorder="1" applyAlignment="1" applyProtection="1">
      <alignment horizontal="center" vertical="center" wrapText="1"/>
      <protection/>
    </xf>
    <xf numFmtId="180" fontId="0" fillId="0" borderId="17" xfId="0" applyNumberFormat="1" applyFill="1" applyBorder="1" applyAlignment="1">
      <alignment/>
    </xf>
    <xf numFmtId="0" fontId="7" fillId="37" borderId="16" xfId="0" applyNumberFormat="1" applyFont="1" applyFill="1" applyBorder="1" applyAlignment="1" applyProtection="1">
      <alignment horizontal="center" vertical="center" wrapText="1"/>
      <protection/>
    </xf>
    <xf numFmtId="49" fontId="22" fillId="37" borderId="14" xfId="87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38" borderId="13" xfId="0" applyNumberFormat="1" applyFill="1" applyBorder="1" applyAlignment="1">
      <alignment horizontal="center" vertical="center"/>
    </xf>
    <xf numFmtId="1" fontId="0" fillId="38" borderId="23" xfId="0" applyNumberFormat="1" applyFill="1" applyBorder="1" applyAlignment="1">
      <alignment horizontal="center" vertical="center"/>
    </xf>
    <xf numFmtId="4" fontId="0" fillId="38" borderId="12" xfId="0" applyNumberFormat="1" applyFill="1" applyBorder="1" applyAlignment="1">
      <alignment horizontal="center" vertical="center"/>
    </xf>
    <xf numFmtId="4" fontId="0" fillId="38" borderId="11" xfId="0" applyNumberFormat="1" applyFill="1" applyBorder="1" applyAlignment="1">
      <alignment horizontal="center" vertical="center"/>
    </xf>
    <xf numFmtId="180" fontId="0" fillId="38" borderId="15" xfId="0" applyNumberFormat="1" applyFill="1" applyBorder="1" applyAlignment="1">
      <alignment horizontal="center" vertical="center"/>
    </xf>
    <xf numFmtId="180" fontId="0" fillId="38" borderId="16" xfId="0" applyNumberFormat="1" applyFill="1" applyBorder="1" applyAlignment="1">
      <alignment horizontal="center" vertical="center"/>
    </xf>
    <xf numFmtId="180" fontId="0" fillId="38" borderId="21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87" applyNumberFormat="1" applyFont="1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>
      <alignment/>
    </xf>
    <xf numFmtId="0" fontId="0" fillId="38" borderId="1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23" xfId="0" applyFill="1" applyBorder="1" applyAlignment="1">
      <alignment/>
    </xf>
    <xf numFmtId="0" fontId="0" fillId="38" borderId="0" xfId="0" applyFill="1" applyBorder="1" applyAlignment="1">
      <alignment/>
    </xf>
    <xf numFmtId="4" fontId="73" fillId="38" borderId="0" xfId="0" applyNumberFormat="1" applyFont="1" applyFill="1" applyBorder="1" applyAlignment="1">
      <alignment/>
    </xf>
    <xf numFmtId="0" fontId="73" fillId="38" borderId="0" xfId="0" applyFont="1" applyFill="1" applyBorder="1" applyAlignment="1">
      <alignment/>
    </xf>
    <xf numFmtId="0" fontId="29" fillId="37" borderId="24" xfId="0" applyNumberFormat="1" applyFont="1" applyFill="1" applyBorder="1" applyAlignment="1" applyProtection="1">
      <alignment horizontal="center" vertical="center" wrapText="1"/>
      <protection/>
    </xf>
    <xf numFmtId="49" fontId="22" fillId="37" borderId="24" xfId="87" applyNumberFormat="1" applyFont="1" applyFill="1" applyBorder="1" applyAlignment="1" applyProtection="1">
      <alignment horizontal="center" vertical="center" wrapText="1"/>
      <protection/>
    </xf>
    <xf numFmtId="4" fontId="18" fillId="0" borderId="18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4" fontId="0" fillId="38" borderId="18" xfId="0" applyNumberFormat="1" applyFill="1" applyBorder="1" applyAlignment="1">
      <alignment horizontal="center" vertical="center"/>
    </xf>
    <xf numFmtId="180" fontId="0" fillId="38" borderId="19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18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89" applyFont="1" applyFill="1" applyBorder="1" applyAlignment="1">
      <alignment horizontal="left"/>
      <protection/>
    </xf>
    <xf numFmtId="0" fontId="19" fillId="0" borderId="28" xfId="0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88" applyFont="1" applyBorder="1" applyAlignment="1" applyProtection="1">
      <alignment horizontal="center" vertical="center" wrapText="1"/>
      <protection/>
    </xf>
    <xf numFmtId="0" fontId="0" fillId="0" borderId="32" xfId="88" applyFont="1" applyBorder="1" applyAlignment="1" applyProtection="1">
      <alignment horizontal="center" vertical="center" wrapText="1"/>
      <protection/>
    </xf>
    <xf numFmtId="0" fontId="0" fillId="0" borderId="33" xfId="88" applyFont="1" applyBorder="1" applyAlignment="1" applyProtection="1">
      <alignment horizontal="center" vertical="center" wrapText="1"/>
      <protection/>
    </xf>
    <xf numFmtId="0" fontId="0" fillId="0" borderId="13" xfId="88" applyFont="1" applyBorder="1" applyAlignment="1" applyProtection="1">
      <alignment horizontal="center" vertical="center" wrapText="1"/>
      <protection/>
    </xf>
    <xf numFmtId="0" fontId="0" fillId="0" borderId="34" xfId="88" applyFont="1" applyBorder="1" applyAlignment="1" applyProtection="1">
      <alignment horizontal="center" vertical="center" wrapText="1"/>
      <protection/>
    </xf>
    <xf numFmtId="0" fontId="0" fillId="0" borderId="35" xfId="88" applyFont="1" applyBorder="1" applyAlignment="1" applyProtection="1">
      <alignment horizontal="center" vertical="center" wrapText="1"/>
      <protection/>
    </xf>
    <xf numFmtId="0" fontId="0" fillId="0" borderId="36" xfId="88" applyFont="1" applyBorder="1" applyAlignment="1" applyProtection="1">
      <alignment horizontal="center" vertical="center" wrapText="1"/>
      <protection/>
    </xf>
    <xf numFmtId="0" fontId="0" fillId="0" borderId="37" xfId="88" applyFont="1" applyBorder="1" applyAlignment="1" applyProtection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88" applyFont="1" applyBorder="1" applyAlignment="1" applyProtection="1">
      <alignment horizontal="center" vertical="center" wrapText="1"/>
      <protection/>
    </xf>
    <xf numFmtId="0" fontId="0" fillId="0" borderId="40" xfId="88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1" xfId="88" applyFont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38" borderId="0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88" applyFont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_График обустр.2002г" xfId="15"/>
    <cellStyle name="_ЗАМЕНА ТР." xfId="16"/>
    <cellStyle name="_Мероприятия по трубе на 6.07.00" xfId="17"/>
    <cellStyle name="_Оборудование (1)" xfId="18"/>
    <cellStyle name="_РЕКОНСТРУКЦИЯ (2)" xfId="19"/>
    <cellStyle name="_РЕКОНСТРУКЦИЯ (лиц)" xfId="20"/>
    <cellStyle name="_финансы" xfId="21"/>
    <cellStyle name="_Штат ООО ЭНТ вариант28_03_2001" xfId="22"/>
    <cellStyle name="20% — акцент1" xfId="23"/>
    <cellStyle name="20% — акцент2" xfId="24"/>
    <cellStyle name="20% — акцент3" xfId="25"/>
    <cellStyle name="20% — акцент4" xfId="26"/>
    <cellStyle name="20% — акцент5" xfId="27"/>
    <cellStyle name="20% — акцент6" xfId="28"/>
    <cellStyle name="40% — акцент1" xfId="29"/>
    <cellStyle name="40% — акцент2" xfId="30"/>
    <cellStyle name="40% — акцент3" xfId="31"/>
    <cellStyle name="40% — акцент4" xfId="32"/>
    <cellStyle name="40% — акцент5" xfId="33"/>
    <cellStyle name="40% — акцент6" xfId="34"/>
    <cellStyle name="60% — акцент1" xfId="35"/>
    <cellStyle name="60% — акцент2" xfId="36"/>
    <cellStyle name="60% — акцент3" xfId="37"/>
    <cellStyle name="60% — акцент4" xfId="38"/>
    <cellStyle name="60% — акцент5" xfId="39"/>
    <cellStyle name="60% — акцент6" xfId="40"/>
    <cellStyle name="Ăčďĺđńńűëęŕ" xfId="41"/>
    <cellStyle name="Comma [0]_irl tel sep5" xfId="42"/>
    <cellStyle name="Comma_irl tel sep5" xfId="43"/>
    <cellStyle name="Currency [0]" xfId="44"/>
    <cellStyle name="Currency_irl tel sep5" xfId="45"/>
    <cellStyle name="Normal - Style1" xfId="46"/>
    <cellStyle name="Normal_02." xfId="47"/>
    <cellStyle name="Normal1" xfId="48"/>
    <cellStyle name="normбlnм_laroux" xfId="49"/>
    <cellStyle name="Percent_OPERATING" xfId="50"/>
    <cellStyle name="Price_Body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еззащитный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ащитный" xfId="69"/>
    <cellStyle name="Значение" xfId="70"/>
    <cellStyle name="Итог" xfId="71"/>
    <cellStyle name="Контрольная ячейка" xfId="72"/>
    <cellStyle name="Мои наименования показателей" xfId="73"/>
    <cellStyle name="Мой заголовок" xfId="74"/>
    <cellStyle name="Мой заголовок листа" xfId="75"/>
    <cellStyle name="Название" xfId="76"/>
    <cellStyle name="Нейтральный" xfId="77"/>
    <cellStyle name="Обычный 2" xfId="78"/>
    <cellStyle name="Обычный 2 2" xfId="79"/>
    <cellStyle name="Обычный 2 2 2" xfId="80"/>
    <cellStyle name="Обычный 2 2 2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_Kom kompleks" xfId="87"/>
    <cellStyle name="Обычный_VO_2_2" xfId="88"/>
    <cellStyle name="Обычный_тарифы на 2002г с 1-01" xfId="89"/>
    <cellStyle name="Плохой" xfId="90"/>
    <cellStyle name="Поле ввода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екстовый" xfId="99"/>
    <cellStyle name="Тысячи [0]_1кв98" xfId="100"/>
    <cellStyle name="Тысячи_1кв98" xfId="101"/>
    <cellStyle name="Comma" xfId="102"/>
    <cellStyle name="Comma [0]" xfId="103"/>
    <cellStyle name="Финансовый 2" xfId="104"/>
    <cellStyle name="Формула" xfId="105"/>
    <cellStyle name="ФормулаВБ" xfId="106"/>
    <cellStyle name="ФормулаНаКонтроль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86;&#1087;&#1083;&#1080;&#1074;&#1086;\&#1058;&#1086;&#1087;&#1083;&#1080;&#1074;&#1086;%202017\&#1060;&#1086;&#1088;&#1084;&#1072;%20&#8470;%201%20&#1088;&#1072;&#1089;&#1093;&#1086;&#1076;&#1099;%20&#1087;&#1086;%20&#1075;&#1072;&#1079;-&#1085;&#1077;&#1092;&#1090;&#1100;%20&#1072;&#1085;&#1072;&#1083;&#1080;&#1079;_2017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  <sheetName val="нефть транспорт"/>
    </sheetNames>
    <sheetDataSet>
      <sheetData sheetId="0">
        <row r="6">
          <cell r="AG6">
            <v>16271</v>
          </cell>
          <cell r="AJ6">
            <v>16003</v>
          </cell>
          <cell r="AM6">
            <v>18580.5</v>
          </cell>
        </row>
        <row r="15">
          <cell r="AF15">
            <v>50.545</v>
          </cell>
          <cell r="AG15">
            <v>822417.6950000001</v>
          </cell>
          <cell r="AI15">
            <v>33.611</v>
          </cell>
          <cell r="AJ15">
            <v>537876.833</v>
          </cell>
          <cell r="AL15">
            <v>42.136</v>
          </cell>
          <cell r="AM15">
            <v>782907.9480000001</v>
          </cell>
        </row>
      </sheetData>
      <sheetData sheetId="2">
        <row r="15">
          <cell r="AQ15">
            <v>11</v>
          </cell>
          <cell r="AU15">
            <v>23</v>
          </cell>
          <cell r="AY15">
            <v>29</v>
          </cell>
        </row>
      </sheetData>
      <sheetData sheetId="4">
        <row r="7">
          <cell r="T7">
            <v>16645.86</v>
          </cell>
          <cell r="V7">
            <v>12484.395</v>
          </cell>
          <cell r="X7">
            <v>20807.325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90" zoomScaleNormal="90" zoomScalePageLayoutView="0" workbookViewId="0" topLeftCell="A13">
      <selection activeCell="A31" sqref="A31:M31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3" width="15.19921875" style="0" customWidth="1"/>
    <col min="14" max="14" width="13" style="0" hidden="1" customWidth="1"/>
    <col min="15" max="15" width="13" style="0" bestFit="1" customWidth="1"/>
  </cols>
  <sheetData>
    <row r="1" ht="14.25">
      <c r="M1" t="s">
        <v>0</v>
      </c>
    </row>
    <row r="3" spans="1:13" ht="37.5" customHeight="1">
      <c r="A3" s="90" t="str">
        <f>'Приложение №2'!A3:E3</f>
        <v>Информация о фактически сложившихся ценах и объёмах потребления топлива за 4 квартал 2017 года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4.25">
      <c r="A5" t="s">
        <v>73</v>
      </c>
      <c r="M5" s="48" t="s">
        <v>1</v>
      </c>
    </row>
    <row r="6" ht="21" customHeight="1">
      <c r="A6" t="s">
        <v>2</v>
      </c>
    </row>
    <row r="7" ht="15" thickBot="1"/>
    <row r="8" spans="1:13" ht="60" customHeight="1">
      <c r="A8" s="91" t="s">
        <v>3</v>
      </c>
      <c r="B8" s="92"/>
      <c r="C8" s="92"/>
      <c r="D8" s="92"/>
      <c r="E8" s="86" t="s">
        <v>4</v>
      </c>
      <c r="F8" s="86" t="s">
        <v>5</v>
      </c>
      <c r="G8" s="86" t="s">
        <v>6</v>
      </c>
      <c r="H8" s="86" t="s">
        <v>7</v>
      </c>
      <c r="I8" s="86" t="s">
        <v>8</v>
      </c>
      <c r="J8" s="86" t="s">
        <v>9</v>
      </c>
      <c r="K8" s="86" t="s">
        <v>10</v>
      </c>
      <c r="L8" s="86" t="s">
        <v>11</v>
      </c>
      <c r="M8" s="88" t="s">
        <v>12</v>
      </c>
    </row>
    <row r="9" spans="1:13" ht="29.25" customHeight="1" thickBot="1">
      <c r="A9" s="93"/>
      <c r="B9" s="94"/>
      <c r="C9" s="94"/>
      <c r="D9" s="94"/>
      <c r="E9" s="87"/>
      <c r="F9" s="87"/>
      <c r="G9" s="87"/>
      <c r="H9" s="87"/>
      <c r="I9" s="87"/>
      <c r="J9" s="87"/>
      <c r="K9" s="87"/>
      <c r="L9" s="87"/>
      <c r="M9" s="89"/>
    </row>
    <row r="10" spans="1:13" ht="21" customHeight="1">
      <c r="A10" s="71" t="s">
        <v>13</v>
      </c>
      <c r="B10" s="74" t="s">
        <v>14</v>
      </c>
      <c r="C10" s="22" t="s">
        <v>15</v>
      </c>
      <c r="D10" s="15" t="s">
        <v>16</v>
      </c>
      <c r="E10" s="43">
        <v>566.21</v>
      </c>
      <c r="F10" s="43">
        <v>566.21</v>
      </c>
      <c r="G10" s="43">
        <v>566.21</v>
      </c>
      <c r="H10" s="43">
        <v>566.21</v>
      </c>
      <c r="I10" s="43">
        <v>566.21</v>
      </c>
      <c r="J10" s="43">
        <v>566.21</v>
      </c>
      <c r="K10" s="43">
        <v>566.21</v>
      </c>
      <c r="L10" s="43">
        <v>566.21</v>
      </c>
      <c r="M10" s="43">
        <v>566.21</v>
      </c>
    </row>
    <row r="11" spans="1:13" ht="21" customHeight="1">
      <c r="A11" s="72"/>
      <c r="B11" s="75"/>
      <c r="C11" s="21" t="s">
        <v>17</v>
      </c>
      <c r="D11" s="14" t="s">
        <v>18</v>
      </c>
      <c r="E11" s="44">
        <f>E10*1.18</f>
        <v>668.1278</v>
      </c>
      <c r="F11" s="44">
        <f aca="true" t="shared" si="0" ref="F11:M11">F10*1.18</f>
        <v>668.1278</v>
      </c>
      <c r="G11" s="44">
        <f t="shared" si="0"/>
        <v>668.1278</v>
      </c>
      <c r="H11" s="44">
        <f t="shared" si="0"/>
        <v>668.1278</v>
      </c>
      <c r="I11" s="44">
        <f t="shared" si="0"/>
        <v>668.1278</v>
      </c>
      <c r="J11" s="44">
        <f t="shared" si="0"/>
        <v>668.1278</v>
      </c>
      <c r="K11" s="44">
        <f t="shared" si="0"/>
        <v>668.1278</v>
      </c>
      <c r="L11" s="44">
        <f t="shared" si="0"/>
        <v>668.1278</v>
      </c>
      <c r="M11" s="63">
        <f t="shared" si="0"/>
        <v>668.1278</v>
      </c>
    </row>
    <row r="12" spans="1:13" ht="21" customHeight="1">
      <c r="A12" s="72"/>
      <c r="B12" s="75" t="s">
        <v>19</v>
      </c>
      <c r="C12" s="21" t="s">
        <v>15</v>
      </c>
      <c r="D12" s="14" t="s">
        <v>20</v>
      </c>
      <c r="E12" s="31" t="s">
        <v>72</v>
      </c>
      <c r="F12" s="31" t="s">
        <v>72</v>
      </c>
      <c r="G12" s="31" t="s">
        <v>72</v>
      </c>
      <c r="H12" s="31" t="s">
        <v>72</v>
      </c>
      <c r="I12" s="31" t="s">
        <v>72</v>
      </c>
      <c r="J12" s="31" t="s">
        <v>72</v>
      </c>
      <c r="K12" s="31" t="s">
        <v>72</v>
      </c>
      <c r="L12" s="31" t="s">
        <v>72</v>
      </c>
      <c r="M12" s="32" t="s">
        <v>72</v>
      </c>
    </row>
    <row r="13" spans="1:13" ht="21" customHeight="1">
      <c r="A13" s="72"/>
      <c r="B13" s="75"/>
      <c r="C13" s="21" t="s">
        <v>17</v>
      </c>
      <c r="D13" s="14" t="s">
        <v>21</v>
      </c>
      <c r="E13" s="31" t="s">
        <v>72</v>
      </c>
      <c r="F13" s="31" t="s">
        <v>72</v>
      </c>
      <c r="G13" s="31" t="s">
        <v>72</v>
      </c>
      <c r="H13" s="31" t="s">
        <v>72</v>
      </c>
      <c r="I13" s="31" t="s">
        <v>72</v>
      </c>
      <c r="J13" s="31" t="s">
        <v>72</v>
      </c>
      <c r="K13" s="31" t="s">
        <v>72</v>
      </c>
      <c r="L13" s="31" t="s">
        <v>72</v>
      </c>
      <c r="M13" s="32" t="s">
        <v>72</v>
      </c>
    </row>
    <row r="14" spans="1:15" ht="29.25" customHeight="1" thickBot="1">
      <c r="A14" s="72"/>
      <c r="B14" s="76" t="s">
        <v>22</v>
      </c>
      <c r="C14" s="77"/>
      <c r="D14" s="16" t="s">
        <v>23</v>
      </c>
      <c r="E14" s="41">
        <v>48</v>
      </c>
      <c r="F14" s="41">
        <v>49</v>
      </c>
      <c r="G14" s="41">
        <v>244</v>
      </c>
      <c r="H14" s="41">
        <v>2</v>
      </c>
      <c r="I14" s="41">
        <v>107</v>
      </c>
      <c r="J14" s="41">
        <v>1426</v>
      </c>
      <c r="K14" s="41">
        <v>29</v>
      </c>
      <c r="L14" s="41">
        <v>995</v>
      </c>
      <c r="M14" s="42">
        <v>253</v>
      </c>
      <c r="N14" s="10" t="b">
        <f>'[1]TDSheet'!$N$298=SUM(E14:M14)</f>
        <v>0</v>
      </c>
      <c r="O14" s="7"/>
    </row>
    <row r="15" spans="1:15" ht="29.25" customHeight="1" thickBot="1">
      <c r="A15" s="72"/>
      <c r="B15" s="78" t="s">
        <v>24</v>
      </c>
      <c r="C15" s="23" t="s">
        <v>15</v>
      </c>
      <c r="D15" s="24" t="s">
        <v>25</v>
      </c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4" t="s">
        <v>72</v>
      </c>
      <c r="O15" s="12"/>
    </row>
    <row r="16" spans="1:15" ht="29.25" customHeight="1">
      <c r="A16" s="72"/>
      <c r="B16" s="79"/>
      <c r="C16" s="2" t="s">
        <v>17</v>
      </c>
      <c r="D16" s="3" t="s">
        <v>26</v>
      </c>
      <c r="E16" s="35" t="s">
        <v>72</v>
      </c>
      <c r="F16" s="35" t="s">
        <v>72</v>
      </c>
      <c r="G16" s="35" t="s">
        <v>72</v>
      </c>
      <c r="H16" s="35" t="s">
        <v>72</v>
      </c>
      <c r="I16" s="35" t="s">
        <v>72</v>
      </c>
      <c r="J16" s="35" t="s">
        <v>72</v>
      </c>
      <c r="K16" s="35" t="s">
        <v>72</v>
      </c>
      <c r="L16" s="35" t="s">
        <v>72</v>
      </c>
      <c r="M16" s="36" t="s">
        <v>72</v>
      </c>
      <c r="O16" s="12"/>
    </row>
    <row r="17" spans="1:15" ht="41.25" customHeight="1" thickBot="1">
      <c r="A17" s="72"/>
      <c r="B17" s="80" t="s">
        <v>27</v>
      </c>
      <c r="C17" s="81"/>
      <c r="D17" s="25" t="s">
        <v>28</v>
      </c>
      <c r="E17" s="37" t="s">
        <v>72</v>
      </c>
      <c r="F17" s="37" t="s">
        <v>72</v>
      </c>
      <c r="G17" s="37" t="s">
        <v>72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8" t="s">
        <v>72</v>
      </c>
      <c r="O17" s="12"/>
    </row>
    <row r="18" spans="1:15" ht="29.25" customHeight="1" thickBot="1">
      <c r="A18" s="72"/>
      <c r="B18" s="82" t="s">
        <v>29</v>
      </c>
      <c r="C18" s="23" t="s">
        <v>15</v>
      </c>
      <c r="D18" s="24" t="s">
        <v>30</v>
      </c>
      <c r="E18" s="45">
        <f>(E10*E14)/1000</f>
        <v>27.17808</v>
      </c>
      <c r="F18" s="45">
        <f aca="true" t="shared" si="1" ref="F18:M18">(F10*F14)/1000</f>
        <v>27.74429</v>
      </c>
      <c r="G18" s="45">
        <f t="shared" si="1"/>
        <v>138.15524000000002</v>
      </c>
      <c r="H18" s="45">
        <f t="shared" si="1"/>
        <v>1.13242</v>
      </c>
      <c r="I18" s="45">
        <f t="shared" si="1"/>
        <v>60.58447</v>
      </c>
      <c r="J18" s="45">
        <f t="shared" si="1"/>
        <v>807.41546</v>
      </c>
      <c r="K18" s="45">
        <f t="shared" si="1"/>
        <v>16.420090000000002</v>
      </c>
      <c r="L18" s="45">
        <f t="shared" si="1"/>
        <v>563.37895</v>
      </c>
      <c r="M18" s="64">
        <f t="shared" si="1"/>
        <v>143.25113000000002</v>
      </c>
      <c r="N18" s="10">
        <f>'[1]TDSheet'!$M$298</f>
        <v>1745998.54</v>
      </c>
      <c r="O18" s="29"/>
    </row>
    <row r="19" spans="1:15" ht="29.25" customHeight="1" thickBot="1">
      <c r="A19" s="72"/>
      <c r="B19" s="83"/>
      <c r="C19" s="27" t="s">
        <v>17</v>
      </c>
      <c r="D19" s="25" t="s">
        <v>31</v>
      </c>
      <c r="E19" s="46">
        <f aca="true" t="shared" si="2" ref="E19:M19">E18*1.18</f>
        <v>32.0701344</v>
      </c>
      <c r="F19" s="46">
        <f t="shared" si="2"/>
        <v>32.738262199999994</v>
      </c>
      <c r="G19" s="46">
        <f t="shared" si="2"/>
        <v>163.0231832</v>
      </c>
      <c r="H19" s="46">
        <f t="shared" si="2"/>
        <v>1.3362555999999999</v>
      </c>
      <c r="I19" s="46">
        <f t="shared" si="2"/>
        <v>71.4896746</v>
      </c>
      <c r="J19" s="46">
        <f t="shared" si="2"/>
        <v>952.7502428</v>
      </c>
      <c r="K19" s="46">
        <f t="shared" si="2"/>
        <v>19.3757062</v>
      </c>
      <c r="L19" s="46">
        <f t="shared" si="2"/>
        <v>664.787161</v>
      </c>
      <c r="M19" s="47">
        <f t="shared" si="2"/>
        <v>169.03633340000002</v>
      </c>
      <c r="N19" s="26">
        <f>N18*1.18</f>
        <v>2060278.2772</v>
      </c>
      <c r="O19" s="12">
        <f>E19+F19+G19+H19+I19+J19+K19+L19+M19</f>
        <v>2106.6069534</v>
      </c>
    </row>
    <row r="20" spans="1:14" ht="43.5" customHeight="1" thickBot="1">
      <c r="A20" s="73"/>
      <c r="B20" s="84" t="s">
        <v>32</v>
      </c>
      <c r="C20" s="85"/>
      <c r="D20" s="28" t="s">
        <v>33</v>
      </c>
      <c r="E20" s="39">
        <v>7900</v>
      </c>
      <c r="F20" s="39">
        <v>7900</v>
      </c>
      <c r="G20" s="39">
        <v>7900</v>
      </c>
      <c r="H20" s="39">
        <v>7900</v>
      </c>
      <c r="I20" s="39">
        <v>7900</v>
      </c>
      <c r="J20" s="39">
        <v>7900</v>
      </c>
      <c r="K20" s="39">
        <v>7900</v>
      </c>
      <c r="L20" s="39">
        <v>7900</v>
      </c>
      <c r="M20" s="65">
        <v>7900</v>
      </c>
      <c r="N20" s="62"/>
    </row>
    <row r="21" spans="1:13" ht="29.25" customHeight="1" thickBot="1">
      <c r="A21" s="67" t="s">
        <v>34</v>
      </c>
      <c r="B21" s="68"/>
      <c r="C21" s="68"/>
      <c r="D21" s="28"/>
      <c r="E21" s="20"/>
      <c r="F21" s="20"/>
      <c r="G21" s="20"/>
      <c r="H21" s="20"/>
      <c r="I21" s="20"/>
      <c r="J21" s="20"/>
      <c r="K21" s="20"/>
      <c r="L21" s="20"/>
      <c r="M21" s="40"/>
    </row>
    <row r="22" ht="7.5" customHeight="1"/>
    <row r="23" spans="1:13" ht="21.75" customHeight="1">
      <c r="A23" s="69" t="s">
        <v>80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ht="44.2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ht="18.75" customHeight="1">
      <c r="A25" s="4" t="s">
        <v>35</v>
      </c>
    </row>
    <row r="27" spans="1:13" ht="15.75">
      <c r="A27" s="5" t="s">
        <v>76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4.25">
      <c r="A28" s="6"/>
      <c r="B28" s="6"/>
      <c r="C28" s="6" t="s">
        <v>36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5" ht="15.75" customHeight="1">
      <c r="A29" s="5" t="s">
        <v>78</v>
      </c>
      <c r="B29" s="5"/>
      <c r="C29" s="5"/>
      <c r="D29" s="5"/>
      <c r="E29" s="5"/>
    </row>
    <row r="30" spans="1:13" ht="14.25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</sheetData>
  <sheetProtection selectLockedCells="1" selectUnlockedCells="1"/>
  <mergeCells count="22">
    <mergeCell ref="M8:M9"/>
    <mergeCell ref="A3:M3"/>
    <mergeCell ref="A8:D9"/>
    <mergeCell ref="E8:E9"/>
    <mergeCell ref="F8:F9"/>
    <mergeCell ref="G8:G9"/>
    <mergeCell ref="B20:C20"/>
    <mergeCell ref="H8:H9"/>
    <mergeCell ref="I8:I9"/>
    <mergeCell ref="J8:J9"/>
    <mergeCell ref="K8:K9"/>
    <mergeCell ref="L8:L9"/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</mergeCells>
  <printOptions/>
  <pageMargins left="0.17" right="0.11805555555555555" top="0.34" bottom="0.7479166666666667" header="0.31" footer="0.5118055555555555"/>
  <pageSetup fitToHeight="1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90" zoomScaleSheetLayoutView="90" zoomScalePageLayoutView="0" workbookViewId="0" topLeftCell="A25">
      <selection activeCell="E38" sqref="E38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09765625" style="0" customWidth="1"/>
    <col min="6" max="6" width="9" style="0" customWidth="1"/>
    <col min="8" max="8" width="18.5" style="0" customWidth="1"/>
  </cols>
  <sheetData>
    <row r="1" ht="14.25">
      <c r="E1" t="s">
        <v>37</v>
      </c>
    </row>
    <row r="3" spans="1:5" ht="28.5" customHeight="1">
      <c r="A3" s="90" t="s">
        <v>79</v>
      </c>
      <c r="B3" s="90"/>
      <c r="C3" s="90"/>
      <c r="D3" s="90"/>
      <c r="E3" s="90"/>
    </row>
    <row r="4" spans="1:5" ht="20.25" customHeight="1">
      <c r="A4" s="1"/>
      <c r="B4" s="1"/>
      <c r="C4" s="1"/>
      <c r="D4" s="1"/>
      <c r="E4" s="1"/>
    </row>
    <row r="5" ht="18.75" customHeight="1">
      <c r="A5" t="s">
        <v>73</v>
      </c>
    </row>
    <row r="6" ht="18.75" customHeight="1">
      <c r="A6" t="s">
        <v>38</v>
      </c>
    </row>
    <row r="7" ht="15.75" customHeight="1" thickBot="1"/>
    <row r="8" spans="1:6" ht="33" customHeight="1">
      <c r="A8" s="99" t="s">
        <v>77</v>
      </c>
      <c r="B8" s="86"/>
      <c r="C8" s="86"/>
      <c r="D8" s="86"/>
      <c r="E8" s="88" t="s">
        <v>39</v>
      </c>
      <c r="F8" s="98"/>
    </row>
    <row r="9" spans="1:6" ht="19.5" customHeight="1" thickBot="1">
      <c r="A9" s="100"/>
      <c r="B9" s="101"/>
      <c r="C9" s="101"/>
      <c r="D9" s="101"/>
      <c r="E9" s="102"/>
      <c r="F9" s="98"/>
    </row>
    <row r="10" spans="1:6" ht="30" customHeight="1">
      <c r="A10" s="103" t="s">
        <v>40</v>
      </c>
      <c r="B10" s="106" t="s">
        <v>41</v>
      </c>
      <c r="C10" s="59" t="s">
        <v>15</v>
      </c>
      <c r="D10" s="60" t="s">
        <v>16</v>
      </c>
      <c r="E10" s="66">
        <f>('[2]Нефть'!$AG$6+'[2]Нефть'!$AJ$6+'[2]Нефть'!$AM$6)/3</f>
        <v>16951.5</v>
      </c>
      <c r="F10" s="56"/>
    </row>
    <row r="11" spans="1:6" ht="30" customHeight="1">
      <c r="A11" s="104"/>
      <c r="B11" s="96"/>
      <c r="C11" s="13" t="s">
        <v>17</v>
      </c>
      <c r="D11" s="14" t="s">
        <v>18</v>
      </c>
      <c r="E11" s="61">
        <f>E10*1.18</f>
        <v>20002.77</v>
      </c>
      <c r="F11" s="56"/>
    </row>
    <row r="12" spans="1:6" ht="30" customHeight="1">
      <c r="A12" s="104"/>
      <c r="B12" s="96" t="s">
        <v>74</v>
      </c>
      <c r="C12" s="13" t="s">
        <v>15</v>
      </c>
      <c r="D12" s="14" t="s">
        <v>20</v>
      </c>
      <c r="E12" s="61">
        <f>E10+E17</f>
        <v>412365.1445697273</v>
      </c>
      <c r="F12" s="56"/>
    </row>
    <row r="13" spans="1:8" ht="30" customHeight="1">
      <c r="A13" s="104"/>
      <c r="B13" s="96"/>
      <c r="C13" s="13" t="s">
        <v>17</v>
      </c>
      <c r="D13" s="14" t="s">
        <v>21</v>
      </c>
      <c r="E13" s="61">
        <f>E12*1.18</f>
        <v>486590.8705922782</v>
      </c>
      <c r="F13" s="56"/>
      <c r="H13" s="11"/>
    </row>
    <row r="14" spans="1:8" ht="28.5" customHeight="1">
      <c r="A14" s="104"/>
      <c r="B14" s="96" t="s">
        <v>42</v>
      </c>
      <c r="C14" s="96"/>
      <c r="D14" s="14" t="s">
        <v>43</v>
      </c>
      <c r="E14" s="61">
        <f>'[2]Нефть анализ'!$AQ$15+'[2]Нефть анализ'!$AU$15+'[2]Нефть анализ'!$AY$15</f>
        <v>63</v>
      </c>
      <c r="F14" s="56"/>
      <c r="H14" s="30"/>
    </row>
    <row r="15" spans="1:8" ht="25.5" customHeight="1">
      <c r="A15" s="104"/>
      <c r="B15" s="107" t="s">
        <v>44</v>
      </c>
      <c r="C15" s="13" t="s">
        <v>15</v>
      </c>
      <c r="D15" s="14" t="s">
        <v>45</v>
      </c>
      <c r="E15" s="61">
        <f>E19+('[2]Нефть'!$AG$15+'[2]Нефть'!$AJ$15+'[2]Нефть'!$AM$15)/1000</f>
        <v>2193.1400559999997</v>
      </c>
      <c r="F15" s="56"/>
      <c r="H15" s="49"/>
    </row>
    <row r="16" spans="1:8" ht="25.5" customHeight="1">
      <c r="A16" s="104"/>
      <c r="B16" s="107"/>
      <c r="C16" s="13" t="s">
        <v>17</v>
      </c>
      <c r="D16" s="14" t="s">
        <v>46</v>
      </c>
      <c r="E16" s="61">
        <f>E15*1.18</f>
        <v>2587.9052660799994</v>
      </c>
      <c r="F16" s="56"/>
      <c r="H16" s="10"/>
    </row>
    <row r="17" spans="1:6" ht="25.5" customHeight="1">
      <c r="A17" s="104"/>
      <c r="B17" s="97" t="s">
        <v>47</v>
      </c>
      <c r="C17" s="50" t="s">
        <v>15</v>
      </c>
      <c r="D17" s="51" t="s">
        <v>48</v>
      </c>
      <c r="E17" s="61">
        <f>E19/E21*1000</f>
        <v>395413.6445697273</v>
      </c>
      <c r="F17" s="57"/>
    </row>
    <row r="18" spans="1:8" ht="25.5" customHeight="1">
      <c r="A18" s="104"/>
      <c r="B18" s="97"/>
      <c r="C18" s="50" t="s">
        <v>17</v>
      </c>
      <c r="D18" s="51" t="s">
        <v>49</v>
      </c>
      <c r="E18" s="61">
        <f>E17*1.18</f>
        <v>466588.1005922782</v>
      </c>
      <c r="F18" s="58"/>
      <c r="H18" s="30"/>
    </row>
    <row r="19" spans="1:6" ht="25.5" customHeight="1">
      <c r="A19" s="104"/>
      <c r="B19" s="97" t="s">
        <v>50</v>
      </c>
      <c r="C19" s="50" t="s">
        <v>15</v>
      </c>
      <c r="D19" s="51" t="s">
        <v>51</v>
      </c>
      <c r="E19" s="61">
        <f>('[2]нефть транспорт'!$T$7+'[2]нефть транспорт'!$V$7+'[2]нефть транспорт'!$X$7)/1000</f>
        <v>49.937580000000004</v>
      </c>
      <c r="F19" s="58"/>
    </row>
    <row r="20" spans="1:6" ht="25.5" customHeight="1">
      <c r="A20" s="104"/>
      <c r="B20" s="97"/>
      <c r="C20" s="50" t="s">
        <v>17</v>
      </c>
      <c r="D20" s="51" t="s">
        <v>52</v>
      </c>
      <c r="E20" s="61">
        <f>E19*1.18</f>
        <v>58.926344400000005</v>
      </c>
      <c r="F20" s="58"/>
    </row>
    <row r="21" spans="1:6" ht="29.25" customHeight="1">
      <c r="A21" s="104"/>
      <c r="B21" s="96" t="s">
        <v>75</v>
      </c>
      <c r="C21" s="96"/>
      <c r="D21" s="14" t="s">
        <v>53</v>
      </c>
      <c r="E21" s="61">
        <f>('[2]Нефть'!$AF$15+'[2]Нефть'!$AI$15+'[2]Нефть'!$AL$15)/1000</f>
        <v>0.12629200000000002</v>
      </c>
      <c r="F21" s="56"/>
    </row>
    <row r="22" spans="1:6" ht="25.5" customHeight="1">
      <c r="A22" s="104"/>
      <c r="B22" s="97" t="s">
        <v>54</v>
      </c>
      <c r="C22" s="13" t="s">
        <v>15</v>
      </c>
      <c r="D22" s="14" t="s">
        <v>55</v>
      </c>
      <c r="E22" s="52" t="s">
        <v>72</v>
      </c>
      <c r="F22" s="56"/>
    </row>
    <row r="23" spans="1:6" ht="25.5" customHeight="1">
      <c r="A23" s="104"/>
      <c r="B23" s="97"/>
      <c r="C23" s="13" t="s">
        <v>17</v>
      </c>
      <c r="D23" s="14" t="s">
        <v>56</v>
      </c>
      <c r="E23" s="52" t="s">
        <v>72</v>
      </c>
      <c r="F23" s="56"/>
    </row>
    <row r="24" spans="1:6" ht="25.5" customHeight="1">
      <c r="A24" s="104"/>
      <c r="B24" s="97" t="s">
        <v>57</v>
      </c>
      <c r="C24" s="13" t="s">
        <v>15</v>
      </c>
      <c r="D24" s="14" t="s">
        <v>58</v>
      </c>
      <c r="E24" s="52" t="s">
        <v>72</v>
      </c>
      <c r="F24" s="56"/>
    </row>
    <row r="25" spans="1:6" ht="25.5" customHeight="1">
      <c r="A25" s="104"/>
      <c r="B25" s="97"/>
      <c r="C25" s="13" t="s">
        <v>17</v>
      </c>
      <c r="D25" s="14" t="s">
        <v>59</v>
      </c>
      <c r="E25" s="52" t="s">
        <v>72</v>
      </c>
      <c r="F25" s="56"/>
    </row>
    <row r="26" spans="1:6" ht="30" customHeight="1">
      <c r="A26" s="104"/>
      <c r="B26" s="96" t="s">
        <v>60</v>
      </c>
      <c r="C26" s="96"/>
      <c r="D26" s="14" t="s">
        <v>61</v>
      </c>
      <c r="E26" s="52" t="s">
        <v>72</v>
      </c>
      <c r="F26" s="56"/>
    </row>
    <row r="27" spans="1:6" ht="25.5" customHeight="1">
      <c r="A27" s="104"/>
      <c r="B27" s="97" t="s">
        <v>62</v>
      </c>
      <c r="C27" s="13" t="s">
        <v>15</v>
      </c>
      <c r="D27" s="14" t="s">
        <v>63</v>
      </c>
      <c r="E27" s="52" t="s">
        <v>72</v>
      </c>
      <c r="F27" s="56"/>
    </row>
    <row r="28" spans="1:6" ht="30" customHeight="1">
      <c r="A28" s="104"/>
      <c r="B28" s="97"/>
      <c r="C28" s="13" t="s">
        <v>17</v>
      </c>
      <c r="D28" s="14" t="s">
        <v>64</v>
      </c>
      <c r="E28" s="52" t="s">
        <v>72</v>
      </c>
      <c r="F28" s="56"/>
    </row>
    <row r="29" spans="1:6" ht="25.5" customHeight="1">
      <c r="A29" s="104"/>
      <c r="B29" s="97" t="s">
        <v>65</v>
      </c>
      <c r="C29" s="13" t="s">
        <v>15</v>
      </c>
      <c r="D29" s="14" t="s">
        <v>66</v>
      </c>
      <c r="E29" s="52" t="s">
        <v>72</v>
      </c>
      <c r="F29" s="56"/>
    </row>
    <row r="30" spans="1:6" ht="25.5" customHeight="1">
      <c r="A30" s="104"/>
      <c r="B30" s="97"/>
      <c r="C30" s="13" t="s">
        <v>17</v>
      </c>
      <c r="D30" s="14" t="s">
        <v>67</v>
      </c>
      <c r="E30" s="52" t="s">
        <v>72</v>
      </c>
      <c r="F30" s="56"/>
    </row>
    <row r="31" spans="1:6" ht="30" customHeight="1">
      <c r="A31" s="104"/>
      <c r="B31" s="96" t="s">
        <v>68</v>
      </c>
      <c r="C31" s="96"/>
      <c r="D31" s="14" t="s">
        <v>69</v>
      </c>
      <c r="E31" s="52" t="s">
        <v>72</v>
      </c>
      <c r="F31" s="56"/>
    </row>
    <row r="32" spans="1:6" ht="25.5" customHeight="1">
      <c r="A32" s="104"/>
      <c r="B32" s="96" t="s">
        <v>70</v>
      </c>
      <c r="C32" s="96"/>
      <c r="D32" s="14" t="s">
        <v>33</v>
      </c>
      <c r="E32" s="53">
        <v>9500</v>
      </c>
      <c r="F32" s="56"/>
    </row>
    <row r="33" spans="1:6" ht="25.5" customHeight="1" thickBot="1">
      <c r="A33" s="105"/>
      <c r="B33" s="95" t="s">
        <v>71</v>
      </c>
      <c r="C33" s="95"/>
      <c r="D33" s="54"/>
      <c r="E33" s="55"/>
      <c r="F33" s="56"/>
    </row>
    <row r="34" spans="1:4" ht="12" customHeight="1">
      <c r="A34" s="8"/>
      <c r="B34" s="17"/>
      <c r="C34" s="18"/>
      <c r="D34" s="19"/>
    </row>
    <row r="35" spans="1:5" ht="32.25" customHeight="1">
      <c r="A35" s="69" t="s">
        <v>80</v>
      </c>
      <c r="B35" s="69"/>
      <c r="C35" s="69"/>
      <c r="D35" s="69"/>
      <c r="E35" s="69"/>
    </row>
    <row r="36" spans="1:5" ht="39" customHeight="1">
      <c r="A36" s="69"/>
      <c r="B36" s="69"/>
      <c r="C36" s="69"/>
      <c r="D36" s="69"/>
      <c r="E36" s="69"/>
    </row>
    <row r="37" ht="18.75" customHeight="1">
      <c r="A37" s="4" t="s">
        <v>35</v>
      </c>
    </row>
    <row r="38" spans="1:4" ht="14.25">
      <c r="A38" s="9"/>
      <c r="B38" s="9"/>
      <c r="C38" s="9"/>
      <c r="D38" s="9"/>
    </row>
    <row r="39" spans="1:5" ht="15.75">
      <c r="A39" s="5" t="s">
        <v>76</v>
      </c>
      <c r="B39" s="6"/>
      <c r="C39" s="6"/>
      <c r="D39" s="7"/>
      <c r="E39" s="7"/>
    </row>
    <row r="40" spans="1:5" ht="14.25">
      <c r="A40" s="6"/>
      <c r="B40" s="6"/>
      <c r="C40" s="6" t="s">
        <v>36</v>
      </c>
      <c r="D40" s="7"/>
      <c r="E40" s="7"/>
    </row>
    <row r="41" spans="1:5" ht="15.75" customHeight="1">
      <c r="A41" s="5" t="s">
        <v>78</v>
      </c>
      <c r="B41" s="5"/>
      <c r="C41" s="5"/>
      <c r="D41" s="5"/>
      <c r="E41" s="5"/>
    </row>
    <row r="42" spans="1:5" ht="14.25">
      <c r="A42" s="6"/>
      <c r="B42" s="6"/>
      <c r="C42" s="6"/>
      <c r="D42" s="7"/>
      <c r="E42" s="7"/>
    </row>
    <row r="43" spans="1:5" ht="15.75">
      <c r="A43" s="70"/>
      <c r="B43" s="70"/>
      <c r="C43" s="70"/>
      <c r="D43" s="70"/>
      <c r="E43" s="70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F8:F9"/>
    <mergeCell ref="B31:C31"/>
    <mergeCell ref="B32:C32"/>
    <mergeCell ref="B26:C26"/>
    <mergeCell ref="B27:B28"/>
    <mergeCell ref="B29:B30"/>
    <mergeCell ref="B33:C33"/>
    <mergeCell ref="A35:E36"/>
    <mergeCell ref="A43:E43"/>
    <mergeCell ref="B21:C21"/>
    <mergeCell ref="B22:B23"/>
    <mergeCell ref="B24:B25"/>
  </mergeCells>
  <printOptions/>
  <pageMargins left="0.6299212598425197" right="0.2362204724409449" top="0.43" bottom="0.7480314960629921" header="0.41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Соколова Яна Александровна</cp:lastModifiedBy>
  <cp:lastPrinted>2017-04-06T07:13:04Z</cp:lastPrinted>
  <dcterms:created xsi:type="dcterms:W3CDTF">2013-08-14T05:09:02Z</dcterms:created>
  <dcterms:modified xsi:type="dcterms:W3CDTF">2018-02-14T03:16:37Z</dcterms:modified>
  <cp:category/>
  <cp:version/>
  <cp:contentType/>
  <cp:contentStatus/>
</cp:coreProperties>
</file>