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55" windowWidth="27795" windowHeight="6615" activeTab="3"/>
  </bookViews>
  <sheets>
    <sheet name="прил.1" sheetId="1" r:id="rId1"/>
    <sheet name="титул" sheetId="2" r:id="rId2"/>
    <sheet name="прил.2 стр.1_5" sheetId="3" r:id="rId3"/>
    <sheet name="разд.3 стр.1_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TABLE" localSheetId="2">'прил.2 стр.1_5'!$A$7:$F$47</definedName>
    <definedName name="TABLE" localSheetId="3">'разд.3 стр.1_4'!$A$8:$F$55</definedName>
    <definedName name="_xlnm.Print_Titles" localSheetId="2">'прил.2 стр.1_5'!$7:$7</definedName>
    <definedName name="_xlnm.Print_Titles" localSheetId="3">'разд.3 стр.1_4'!$8:$9</definedName>
    <definedName name="_xlnm.Print_Area" localSheetId="2">'прил.2 стр.1_5'!$A$1:$F$51</definedName>
    <definedName name="_xlnm.Print_Area" localSheetId="3">'разд.3 стр.1_4'!$A$1:$I$56</definedName>
  </definedNames>
  <calcPr fullCalcOnLoad="1"/>
</workbook>
</file>

<file path=xl/sharedStrings.xml><?xml version="1.0" encoding="utf-8"?>
<sst xmlns="http://schemas.openxmlformats.org/spreadsheetml/2006/main" count="269" uniqueCount="178">
  <si>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</si>
  <si>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</si>
  <si>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</si>
  <si>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</si>
  <si>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</si>
  <si>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</si>
  <si>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</si>
  <si>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</si>
  <si>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</si>
  <si>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</si>
  <si>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</si>
  <si>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</si>
  <si>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</si>
  <si>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</si>
  <si>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</si>
  <si>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</si>
  <si>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</si>
  <si>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</si>
  <si>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</si>
  <si>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</si>
  <si>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</si>
  <si>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</si>
  <si>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</si>
  <si>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</si>
  <si>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</si>
  <si>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</si>
  <si>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</si>
  <si>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</si>
  <si>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</si>
  <si>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</si>
  <si>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</si>
  <si>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</si>
  <si>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</si>
  <si>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</si>
  <si>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</si>
  <si>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</si>
  <si>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</si>
  <si>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</si>
  <si>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</si>
  <si>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</si>
  <si>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</si>
  <si>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</si>
  <si>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</si>
  <si>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</si>
  <si>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</si>
  <si>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</si>
  <si>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</si>
  <si>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</si>
  <si>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</si>
  <si>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</si>
  <si>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</si>
  <si>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</si>
  <si>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</si>
  <si>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</si>
  <si>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</si>
  <si>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</si>
  <si>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</si>
  <si>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</si>
  <si>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</si>
  <si>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</si>
  <si>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</si>
  <si>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</si>
  <si>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</si>
  <si>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</si>
  <si>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</si>
  <si>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</si>
  <si>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</si>
  <si>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</si>
  <si>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</si>
  <si>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</si>
  <si>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</si>
  <si>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</si>
  <si>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</si>
  <si>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</si>
  <si>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</si>
  <si>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</si>
  <si>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</si>
  <si>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</si>
  <si>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</si>
  <si>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</si>
  <si>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</si>
  <si>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</si>
  <si>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</si>
  <si>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</si>
  <si>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</si>
  <si>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</si>
  <si>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</si>
  <si>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</si>
  <si>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</si>
  <si>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</si>
  <si>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</si>
  <si>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</si>
  <si>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</si>
  <si>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</si>
  <si>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</si>
  <si>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</si>
  <si>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</si>
  <si>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</si>
  <si>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</si>
  <si>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</si>
  <si>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</si>
  <si>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</si>
  <si>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</si>
  <si>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</si>
  <si>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</si>
  <si>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</si>
  <si>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</si>
  <si>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</si>
  <si>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</si>
  <si>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</si>
  <si>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</si>
  <si>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</si>
  <si>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</si>
  <si>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</si>
  <si>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</si>
  <si>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</si>
  <si>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</si>
  <si>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</si>
  <si>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</si>
  <si>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</si>
  <si>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</si>
  <si>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</si>
  <si>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</si>
  <si>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</si>
  <si>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</si>
  <si>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</si>
  <si>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</si>
  <si>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</si>
  <si>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</si>
  <si>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</si>
  <si>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</si>
  <si>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</si>
  <si>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</si>
  <si>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</si>
  <si>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</si>
  <si>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</si>
  <si>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</si>
  <si>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</si>
  <si>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</si>
  <si>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</si>
  <si>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</si>
  <si>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</si>
  <si>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</si>
  <si>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</si>
  <si>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</si>
  <si>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</si>
  <si>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</si>
  <si>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</si>
  <si>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</si>
  <si>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</si>
  <si>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</si>
  <si>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</si>
  <si>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</si>
  <si>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</si>
  <si>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</si>
  <si>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</si>
  <si>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</si>
  <si>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</si>
  <si>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</si>
  <si>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</si>
  <si>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</si>
  <si>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Мажурин Виктор Александрович</t>
  </si>
  <si>
    <t>ent_secr@energoneft-t.ru</t>
  </si>
  <si>
    <t>(382 59) 6-30-04</t>
  </si>
  <si>
    <t>(382 59) 6-36-07</t>
  </si>
  <si>
    <t>Показатели, утвержденные 
на 2015г.</t>
  </si>
  <si>
    <t>Фактические показатели 
за 2014 год</t>
  </si>
  <si>
    <t>Предложения 
на расчетный период регулирования 2016г.</t>
  </si>
  <si>
    <t>Монопотребитель</t>
  </si>
  <si>
    <t>Межсетевые</t>
  </si>
  <si>
    <t>услуги по передаче электрической энергии (мощности) (монопотребитель)</t>
  </si>
  <si>
    <t>услуги по передаче электрической энергии (мощности) (межсетевые)</t>
  </si>
  <si>
    <t>1.2.1.</t>
  </si>
  <si>
    <t>1.2.2.</t>
  </si>
  <si>
    <t>-</t>
  </si>
  <si>
    <t>8,55% 
Приказ от 26.09.2013г № 655</t>
  </si>
  <si>
    <t>ООО "ЭНТ" воздержалось от присоединения к тарифному соглашению до 31.12.2015г.</t>
  </si>
  <si>
    <t>исх.01-23-8/2428 от 28.04.2014г.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</si>
</sst>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_-* #,##0.000_р_._-;\-* #,##0.000_р_._-;_-* &quot;-&quot;??_р_._-;_-@_-"/>
    <numFmt numFmtId="171" formatCode="0.0"/>
    <numFmt numFmtId="172" formatCode="_-* #,##0.0000_р_._-;\-* #,##0.0000_р_._-;_-* &quot;-&quot;??_р_._-;_-@_-"/>
    <numFmt numFmtId="173" formatCode="_-* #,##0.0_р_._-;\-* #,##0.0_р_._-;_-* &quot;-&quot;??_р_._-;_-@_-"/>
    <numFmt numFmtId="174" formatCode="0.0000000"/>
    <numFmt numFmtId="175" formatCode="0.000000"/>
    <numFmt numFmtId="176" formatCode="0.00000"/>
    <numFmt numFmtId="177" formatCode="0.0000"/>
    <numFmt numFmtId="178" formatCode="0.000"/>
  </numFmts>
  <fonts count="5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56"/>
      <name val="Times New Roman"/>
      <family val="1"/>
    </font>
    <font>
      <sz val="12"/>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3"/>
      <name val="Times New Roman"/>
      <family val="1"/>
    </font>
    <font>
      <sz val="12"/>
      <color theme="3"/>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9" fillId="0" borderId="13"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4" xfId="53" applyFont="1" applyBorder="1" applyAlignment="1">
      <alignment horizontal="center" vertical="top" wrapText="1"/>
      <protection/>
    </xf>
    <xf numFmtId="0" fontId="9" fillId="0" borderId="14" xfId="53" applyFont="1" applyBorder="1" applyAlignment="1">
      <alignment horizontal="left" vertical="top" wrapText="1"/>
      <protection/>
    </xf>
    <xf numFmtId="0" fontId="9" fillId="0" borderId="14" xfId="53" applyFont="1" applyBorder="1" applyAlignment="1">
      <alignment horizontal="center" vertical="top"/>
      <protection/>
    </xf>
    <xf numFmtId="0" fontId="3" fillId="0" borderId="0" xfId="0" applyFont="1" applyAlignment="1">
      <alignment horizontal="left" vertical="center" indent="15"/>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centerContinuous" vertical="center"/>
    </xf>
    <xf numFmtId="0" fontId="0" fillId="0" borderId="0" xfId="0" applyAlignment="1">
      <alignment horizontal="centerContinuous"/>
    </xf>
    <xf numFmtId="0" fontId="3" fillId="0" borderId="0" xfId="0" applyFont="1" applyAlignment="1">
      <alignment horizontal="right" vertical="center"/>
    </xf>
    <xf numFmtId="0" fontId="12" fillId="0" borderId="0" xfId="0" applyFont="1" applyAlignment="1">
      <alignment horizontal="right" vertical="center"/>
    </xf>
    <xf numFmtId="0" fontId="15" fillId="0" borderId="14" xfId="0" applyFont="1" applyBorder="1" applyAlignment="1">
      <alignment horizontal="left"/>
    </xf>
    <xf numFmtId="0" fontId="7" fillId="0" borderId="0" xfId="0" applyFont="1" applyAlignment="1">
      <alignment horizontal="left" wrapText="1"/>
    </xf>
    <xf numFmtId="0" fontId="7" fillId="0" borderId="0" xfId="0" applyFont="1" applyAlignment="1">
      <alignment horizontal="center" vertical="center"/>
    </xf>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7" fillId="0" borderId="15" xfId="0" applyFont="1" applyBorder="1" applyAlignment="1">
      <alignment horizontal="center" wrapText="1"/>
    </xf>
    <xf numFmtId="0" fontId="1" fillId="0" borderId="14" xfId="0" applyFont="1" applyBorder="1" applyAlignment="1">
      <alignment horizontal="left" vertical="center"/>
    </xf>
    <xf numFmtId="0" fontId="40" fillId="0" borderId="0" xfId="42" applyAlignment="1">
      <alignment/>
    </xf>
    <xf numFmtId="0" fontId="9" fillId="7" borderId="0" xfId="53" applyFont="1" applyFill="1" applyBorder="1" applyAlignment="1">
      <alignment horizontal="center" vertical="top" wrapText="1"/>
      <protection/>
    </xf>
    <xf numFmtId="0" fontId="9" fillId="7" borderId="0" xfId="53" applyFont="1" applyFill="1" applyBorder="1" applyAlignment="1">
      <alignment horizontal="left" vertical="top" wrapText="1"/>
      <protection/>
    </xf>
    <xf numFmtId="0" fontId="9" fillId="7" borderId="0" xfId="53" applyFont="1" applyFill="1" applyBorder="1" applyAlignment="1">
      <alignment horizontal="center" vertical="top"/>
      <protection/>
    </xf>
    <xf numFmtId="0" fontId="1" fillId="7" borderId="0" xfId="0" applyFont="1" applyFill="1" applyAlignment="1">
      <alignment horizontal="center" vertical="top" wrapText="1"/>
    </xf>
    <xf numFmtId="0" fontId="1" fillId="7" borderId="0" xfId="0" applyFont="1" applyFill="1" applyAlignment="1">
      <alignment horizontal="left" vertical="top" wrapText="1"/>
    </xf>
    <xf numFmtId="0" fontId="1" fillId="7" borderId="0" xfId="0" applyFont="1" applyFill="1" applyAlignment="1">
      <alignment horizontal="center" vertical="top"/>
    </xf>
    <xf numFmtId="4" fontId="1" fillId="7" borderId="0" xfId="0" applyNumberFormat="1" applyFont="1" applyFill="1" applyAlignment="1">
      <alignment horizontal="center" vertical="top"/>
    </xf>
    <xf numFmtId="10" fontId="1" fillId="7" borderId="0" xfId="57" applyNumberFormat="1" applyFont="1" applyFill="1" applyAlignment="1">
      <alignment horizontal="center" vertical="top"/>
    </xf>
    <xf numFmtId="0" fontId="53" fillId="7" borderId="0" xfId="53" applyFont="1" applyFill="1" applyBorder="1" applyAlignment="1">
      <alignment horizontal="center" vertical="top" wrapText="1"/>
      <protection/>
    </xf>
    <xf numFmtId="0" fontId="53" fillId="7" borderId="0" xfId="53" applyFont="1" applyFill="1" applyBorder="1" applyAlignment="1">
      <alignment horizontal="left" vertical="top" wrapText="1"/>
      <protection/>
    </xf>
    <xf numFmtId="0" fontId="53" fillId="7" borderId="0" xfId="53" applyFont="1" applyFill="1" applyBorder="1" applyAlignment="1">
      <alignment horizontal="center" vertical="top"/>
      <protection/>
    </xf>
    <xf numFmtId="0" fontId="1" fillId="7" borderId="0" xfId="0" applyFont="1" applyFill="1" applyBorder="1" applyAlignment="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lignment horizontal="center" vertical="top"/>
    </xf>
    <xf numFmtId="0" fontId="1" fillId="7" borderId="14" xfId="0" applyFont="1" applyFill="1" applyBorder="1" applyAlignment="1">
      <alignment horizontal="center" vertical="top" wrapText="1"/>
    </xf>
    <xf numFmtId="0" fontId="1" fillId="7" borderId="14" xfId="0" applyFont="1" applyFill="1" applyBorder="1" applyAlignment="1">
      <alignment horizontal="left" vertical="top" wrapText="1"/>
    </xf>
    <xf numFmtId="0" fontId="1" fillId="7" borderId="14" xfId="0" applyFont="1" applyFill="1" applyBorder="1" applyAlignment="1">
      <alignment horizontal="center" vertical="top"/>
    </xf>
    <xf numFmtId="43" fontId="1" fillId="7" borderId="0" xfId="0" applyNumberFormat="1" applyFont="1" applyFill="1" applyAlignment="1">
      <alignment horizontal="center" vertical="top"/>
    </xf>
    <xf numFmtId="169" fontId="1" fillId="7" borderId="0" xfId="0" applyNumberFormat="1" applyFont="1" applyFill="1" applyAlignment="1">
      <alignment horizontal="center" vertical="top"/>
    </xf>
    <xf numFmtId="43" fontId="53" fillId="7" borderId="0" xfId="60" applyFont="1" applyFill="1" applyBorder="1" applyAlignment="1">
      <alignment horizontal="center" vertical="top"/>
    </xf>
    <xf numFmtId="43" fontId="53" fillId="7" borderId="0" xfId="53" applyNumberFormat="1" applyFont="1" applyFill="1" applyBorder="1" applyAlignment="1">
      <alignment horizontal="right"/>
      <protection/>
    </xf>
    <xf numFmtId="0" fontId="53" fillId="7" borderId="0" xfId="53" applyFont="1" applyFill="1" applyBorder="1" applyAlignment="1">
      <alignment horizontal="right"/>
      <protection/>
    </xf>
    <xf numFmtId="170" fontId="53" fillId="7" borderId="0" xfId="53" applyNumberFormat="1" applyFont="1" applyFill="1" applyBorder="1" applyAlignment="1">
      <alignment horizontal="right"/>
      <protection/>
    </xf>
    <xf numFmtId="0" fontId="1" fillId="7" borderId="0" xfId="0" applyFont="1" applyFill="1" applyAlignment="1">
      <alignment horizontal="center" wrapText="1"/>
    </xf>
    <xf numFmtId="0" fontId="1" fillId="7" borderId="0" xfId="0" applyFont="1" applyFill="1" applyAlignment="1">
      <alignment horizontal="left" wrapText="1"/>
    </xf>
    <xf numFmtId="43" fontId="1" fillId="7" borderId="0" xfId="60" applyFont="1" applyFill="1" applyAlignment="1">
      <alignment horizontal="right"/>
    </xf>
    <xf numFmtId="0" fontId="54" fillId="7" borderId="0" xfId="0" applyFont="1" applyFill="1" applyAlignment="1">
      <alignment horizontal="left" vertical="top" wrapText="1"/>
    </xf>
    <xf numFmtId="43" fontId="1" fillId="7" borderId="0" xfId="60" applyFont="1" applyFill="1" applyAlignment="1">
      <alignment horizontal="center"/>
    </xf>
    <xf numFmtId="43" fontId="1" fillId="7" borderId="0" xfId="60" applyFont="1" applyFill="1" applyAlignment="1">
      <alignment horizontal="center" vertical="center"/>
    </xf>
    <xf numFmtId="0" fontId="54" fillId="7" borderId="0" xfId="0" applyFont="1" applyFill="1" applyAlignment="1">
      <alignment horizontal="center" vertical="top" wrapText="1"/>
    </xf>
    <xf numFmtId="43" fontId="54" fillId="7" borderId="0" xfId="60" applyFont="1" applyFill="1" applyAlignment="1">
      <alignment horizontal="center" vertical="center"/>
    </xf>
    <xf numFmtId="10" fontId="1" fillId="7" borderId="0" xfId="0" applyNumberFormat="1" applyFont="1" applyFill="1" applyAlignment="1">
      <alignment horizontal="center" vertical="top"/>
    </xf>
    <xf numFmtId="43" fontId="9" fillId="7" borderId="0" xfId="60" applyFont="1" applyFill="1" applyBorder="1" applyAlignment="1">
      <alignment horizontal="center" vertical="top"/>
    </xf>
    <xf numFmtId="2" fontId="9" fillId="7" borderId="0" xfId="53" applyNumberFormat="1" applyFont="1" applyFill="1" applyBorder="1" applyAlignment="1">
      <alignment horizontal="center" vertical="top"/>
      <protection/>
    </xf>
    <xf numFmtId="43" fontId="9" fillId="7" borderId="0" xfId="60" applyNumberFormat="1" applyFont="1" applyFill="1" applyBorder="1" applyAlignment="1">
      <alignment horizontal="center" vertical="top"/>
    </xf>
    <xf numFmtId="43" fontId="1" fillId="7" borderId="0" xfId="60" applyFont="1" applyFill="1" applyAlignment="1">
      <alignment horizontal="center" vertical="top"/>
    </xf>
    <xf numFmtId="178" fontId="53" fillId="7" borderId="0" xfId="53" applyNumberFormat="1" applyFont="1" applyFill="1" applyBorder="1" applyAlignment="1">
      <alignment horizontal="right"/>
      <protection/>
    </xf>
    <xf numFmtId="43" fontId="53" fillId="7" borderId="0" xfId="60" applyFont="1" applyFill="1" applyBorder="1" applyAlignment="1">
      <alignment horizontal="right"/>
    </xf>
    <xf numFmtId="4" fontId="1" fillId="0" borderId="0" xfId="0" applyNumberFormat="1" applyFont="1" applyAlignment="1">
      <alignment horizontal="center" vertical="top"/>
    </xf>
    <xf numFmtId="43" fontId="1" fillId="0" borderId="0" xfId="60" applyFont="1" applyAlignment="1">
      <alignment horizontal="center" vertical="center"/>
    </xf>
    <xf numFmtId="169" fontId="1" fillId="0" borderId="0" xfId="0" applyNumberFormat="1" applyFont="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1" fillId="7" borderId="0" xfId="0" applyFont="1" applyFill="1" applyBorder="1" applyAlignment="1">
      <alignment horizontal="center" vertical="center" wrapText="1"/>
    </xf>
    <xf numFmtId="0" fontId="1" fillId="7" borderId="0" xfId="0" applyFont="1" applyFill="1" applyAlignment="1">
      <alignment horizontal="center" vertical="center" wrapText="1"/>
    </xf>
    <xf numFmtId="0" fontId="3" fillId="0" borderId="0" xfId="0" applyFont="1" applyAlignment="1">
      <alignment horizontal="left" wrapText="1" indent="3"/>
    </xf>
    <xf numFmtId="0" fontId="9" fillId="0" borderId="16" xfId="53" applyFont="1" applyBorder="1" applyAlignment="1">
      <alignment horizontal="center" vertical="center" wrapText="1"/>
      <protection/>
    </xf>
    <xf numFmtId="0" fontId="9" fillId="0" borderId="13" xfId="53" applyFont="1" applyBorder="1" applyAlignment="1">
      <alignment horizontal="center" vertical="center" wrapText="1"/>
      <protection/>
    </xf>
    <xf numFmtId="170" fontId="10" fillId="0" borderId="0" xfId="60" applyNumberFormat="1" applyFont="1" applyAlignment="1">
      <alignment vertical="top"/>
    </xf>
    <xf numFmtId="172" fontId="10" fillId="0" borderId="0" xfId="0" applyNumberFormat="1" applyFont="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ergoneft-t.ru\files\&#1056;&#1069;&#1050;%202016\&#1041;&#1091;&#1093;&#1075;&#1072;&#1083;&#1090;&#1077;&#1088;&#1089;&#1082;&#1072;&#1103;%20&#1086;&#1090;&#1095;&#1077;&#1090;&#1085;&#1086;&#1089;&#1090;&#1100;\_!%202.%20&#1060;&#1086;&#1088;&#1084;&#1072;%202%20&#1079;&#1072;%2012%202014%20&#1069;&#1053;&#105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nergoneft-t.ru\files\&#1056;&#1069;&#1050;%202016\&#1055;&#1077;&#1088;&#1077;&#1076;&#1072;&#1095;&#1072;%20&#1101;&#1083;&#1077;&#1082;&#1090;&#1088;&#1086;&#1101;&#1085;&#1077;&#1088;&#1075;&#1080;&#1080;\&#1069;&#1053;&#1058;%20&#1058;&#1054;&#1052;&#1057;&#1050;\&#1057;&#1084;&#1077;&#1090;&#1099;\ENERGY.KTL.LT.CALC.NVV.NET.6.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vovana\AppData\Local\Temp\Rar$DI00.557\&#1092;&#1072;&#1082;&#1090;%202014&#1075;%20&#1069;&#1053;-&#1058;&#1086;&#1084;&#1089;&#108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1;&#1072;&#1083;&#1072;&#1085;&#1089;&#1099;\31TSET.NET.2012_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6;&#1072;&#1089;&#1095;&#1105;&#1090;&#1099;%20&#1087;&#1086;%20&#1086;&#1087;&#1083;&#1072;&#1090;&#1077;%20&#1090;&#1088;&#1091;&#1076;&#1072;\&#1055;&#1077;&#1088;&#1077;&#1076;&#1072;&#1095;&#1072;%202016%20&#10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ergoneft-t.ru\files\&#1055;&#1069;&#1054;\2014\&#1048;&#1057;&#1055;&#1054;&#1051;&#1053;&#1045;&#1053;&#1048;&#1045;_2014\&#1048;&#1057;&#1055;&#1054;&#1051;&#1053;&#1045;&#1053;&#1048;&#1045;-201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ergoneft-t.ru\files\&#1055;&#1069;&#1054;\2015\&#1048;&#1057;&#1055;&#1054;&#1051;&#1053;&#1045;&#1053;&#1048;&#1045;%202015\_&#1048;&#1057;&#1055;&#1054;&#1051;&#1053;&#1045;&#1053;&#1048;&#1045;_201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nt\files\&#1056;&#1069;&#1050;%202016\&#1055;&#1077;&#1088;&#1077;&#1076;&#1072;&#1095;&#1072;%20&#1101;&#1083;&#1077;&#1082;&#1090;&#1088;&#1086;&#1101;&#1085;&#1077;&#1088;&#1075;&#1080;&#1080;\&#1058;&#1086;&#1084;&#1089;&#1082;&#1072;&#1103;%20&#1086;&#1073;&#1083;&#1072;&#1089;&#1090;&#1100;\&#1041;&#1072;&#1083;&#1072;&#1085;&#1089;&#1099;\31TSET.NET.2012_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57;&#1084;&#1077;&#1090;&#1099;\&#1057;&#1084;&#1077;&#1090;&#1072;%20&#1053;&#1042;&#1042;%20&#1087;&#1077;&#1088;&#1077;&#1076;&#1072;&#1095;&#1072;%20&#1058;&#1086;&#1084;&#1089;&#1082;_%20&#1076;&#1086;&#1083;&#1075;&#1086;&#1089;&#1088;.2016.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nergoneft-t.ru\files\&#1056;&#1069;&#1050;%202016\&#1047;&#1072;&#1103;&#1074;&#1083;&#1077;&#1085;&#1080;&#1103;\&#1044;&#1058;&#1056;\Form_tarif_2016&#1101;&#1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 2 в руб."/>
      <sheetName val="ф.№2.т.руб"/>
      <sheetName val="ф.№ 2 в руб"/>
      <sheetName val="2110 2120 (2014 г)"/>
      <sheetName val="2110 2120 (2013 г)"/>
      <sheetName val="2320"/>
      <sheetName val="2330"/>
      <sheetName val="90 ф.№2"/>
      <sheetName val="2340"/>
      <sheetName val="2350 (новый)"/>
      <sheetName val="Использование прибыли (нов)"/>
      <sheetName val="100 ф.№2"/>
      <sheetName val="153 ф.№2"/>
    </sheetNames>
    <sheetDataSet>
      <sheetData sheetId="2">
        <row r="15">
          <cell r="C15">
            <v>1949163917.6599998</v>
          </cell>
        </row>
        <row r="20">
          <cell r="C20">
            <v>30602105.590000045</v>
          </cell>
        </row>
        <row r="41">
          <cell r="C41">
            <v>5995588.710000053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ITLE"/>
      <sheetName val="CC"/>
      <sheetName val="CD"/>
      <sheetName val="CBYRAB"/>
      <sheetName val="NBYRAB"/>
      <sheetName val="P_1_16"/>
      <sheetName val="P_1_17"/>
      <sheetName val="P_1_17_1"/>
      <sheetName val="P_2_1"/>
      <sheetName val="P_2_2"/>
      <sheetName val="NBYL"/>
      <sheetName val="P_2_1_MOS"/>
      <sheetName val="P_2_2_MOS"/>
      <sheetName val="Инструкция"/>
      <sheetName val="modInstruction"/>
      <sheetName val="Лог обновления"/>
      <sheetName val="Титульный"/>
      <sheetName val="Библиотека документов"/>
      <sheetName val="modDocs"/>
      <sheetName val="modfrmDocumentPicker"/>
      <sheetName val="modDocumentsAPI"/>
      <sheetName val="SELECTED_DOCS"/>
      <sheetName val="DOCS_DEPENDENCY"/>
      <sheetName val="modHLIcons"/>
      <sheetName val="tech"/>
      <sheetName val="EXTENDED_RST_DIC"/>
      <sheetName val="TECHSHEET"/>
      <sheetName val="Данные об организации"/>
      <sheetName val="Расчёт расходов"/>
      <sheetName val="modBasicRanges"/>
      <sheetName val="Расходы + Баланс"/>
      <sheetName val="Расшифровка расходов"/>
      <sheetName val="П1.16"/>
      <sheetName val="П1.17"/>
      <sheetName val="П1.17.1"/>
      <sheetName val="Р.2.1"/>
      <sheetName val="Р.2.2"/>
      <sheetName val="НВВ по уровням"/>
      <sheetName val="Комментарии"/>
      <sheetName val="Проверка"/>
      <sheetName val="modfrmReestr"/>
      <sheetName val="modPass"/>
      <sheetName val="modProv"/>
      <sheetName val="REESTR_ORG"/>
      <sheetName val="REESTR_MO"/>
      <sheetName val="REESTR_MO_LA"/>
      <sheetName val="REESTR_MO_PA"/>
      <sheetName val="REESTR_DATA"/>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modCostsfeatBalance"/>
      <sheetName val="modfrmCheckInIsInProgress"/>
      <sheetName val="modOrgData"/>
      <sheetName val="modfrmDateChoose"/>
      <sheetName val="modAdditionalOrgData"/>
    </sheetNames>
    <sheetDataSet>
      <sheetData sheetId="28">
        <row r="20">
          <cell r="AN20">
            <v>21215.723</v>
          </cell>
          <cell r="AQ20">
            <v>23850.9005</v>
          </cell>
          <cell r="AW20">
            <v>24534.331</v>
          </cell>
        </row>
        <row r="27">
          <cell r="AW27">
            <v>62938.198906923695</v>
          </cell>
        </row>
        <row r="32">
          <cell r="AW32">
            <v>284924.7538446599</v>
          </cell>
        </row>
        <row r="95">
          <cell r="AW95">
            <v>794922.3207930758</v>
          </cell>
        </row>
        <row r="100">
          <cell r="AW100">
            <v>29013.185048789102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экономика"/>
      <sheetName val="производство"/>
      <sheetName val="Лист3"/>
    </sheetNames>
    <sheetDataSet>
      <sheetData sheetId="0">
        <row r="582">
          <cell r="B582">
            <v>34635.715136418585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4">
        <row r="21">
          <cell r="AO21">
            <v>1872.200604</v>
          </cell>
          <cell r="AT21">
            <v>1751.228531</v>
          </cell>
          <cell r="BF21">
            <v>1828.5538986721242</v>
          </cell>
          <cell r="BK21">
            <v>1716.3787964177222</v>
          </cell>
          <cell r="BW21">
            <v>1880.241379</v>
          </cell>
          <cell r="CB21">
            <v>1758.631938</v>
          </cell>
        </row>
      </sheetData>
      <sheetData sheetId="5">
        <row r="15">
          <cell r="BF15">
            <v>199.5691201938412</v>
          </cell>
          <cell r="BW15">
            <v>193.26</v>
          </cell>
        </row>
        <row r="21">
          <cell r="AO21">
            <v>216.62650166666663</v>
          </cell>
          <cell r="BK21">
            <v>206.4594890413326</v>
          </cell>
          <cell r="CB21">
            <v>204.8061537286219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Численность 2013 по аренде (2)"/>
      <sheetName val="ОУиСЭ 2016"/>
      <sheetName val="ОУиСЭ"/>
      <sheetName val="численность по аренде"/>
      <sheetName val="Т.16 (факт 2013)"/>
      <sheetName val="Т.16 (план 2014)  "/>
      <sheetName val="Т.16 (план 2013) "/>
      <sheetName val="Т.16 (факт 10 мес  2013) "/>
      <sheetName val="Т .16 ожид  2013"/>
      <sheetName val="Т.16 (ожид  2014)"/>
      <sheetName val="Т.16 (факт 2014)"/>
      <sheetName val="Т.16 (план 2015)"/>
      <sheetName val="Т.16 (план 2016)"/>
      <sheetName val="Т.16 (план 2016) (397,23"/>
      <sheetName val="Т.16"/>
      <sheetName val="Т.16 (план 2011)"/>
      <sheetName val="Т.16 (план 2012)"/>
      <sheetName val="Т.16 (план 2012) (2)"/>
    </sheetNames>
    <sheetDataSet>
      <sheetData sheetId="10">
        <row r="12">
          <cell r="F12">
            <v>364.1923682537959</v>
          </cell>
        </row>
      </sheetData>
      <sheetData sheetId="11">
        <row r="11">
          <cell r="F11">
            <v>369.51180256232476</v>
          </cell>
        </row>
      </sheetData>
      <sheetData sheetId="13">
        <row r="11">
          <cell r="F11">
            <v>380.11180256232467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ЭП ФАКТ 2014"/>
      <sheetName val="СВОД вариантов БП"/>
      <sheetName val="Исполнение__факт"/>
      <sheetName val="!ТЭП 2014-18"/>
      <sheetName val="ТЭП СВОД"/>
      <sheetName val="БП ЭКОНОМИКА"/>
      <sheetName val="электроэнергия"/>
      <sheetName val="СВОД"/>
      <sheetName val="АУП БП"/>
      <sheetName val="АУПожид."/>
      <sheetName val="ТО ТВС 2014 Факт заключ.дог."/>
    </sheetNames>
    <sheetDataSet>
      <sheetData sheetId="0">
        <row r="262">
          <cell r="H262">
            <v>155632.386</v>
          </cell>
          <cell r="I262">
            <v>142135.739</v>
          </cell>
          <cell r="J262">
            <v>148716.804</v>
          </cell>
          <cell r="K262">
            <v>135905.89</v>
          </cell>
          <cell r="L262">
            <v>134987.832</v>
          </cell>
          <cell r="M262">
            <v>128614.224</v>
          </cell>
        </row>
        <row r="264">
          <cell r="H264">
            <v>155632.386</v>
          </cell>
          <cell r="I264">
            <v>142135.739</v>
          </cell>
          <cell r="J264">
            <v>148716.804</v>
          </cell>
          <cell r="K264">
            <v>135905.89</v>
          </cell>
          <cell r="L264">
            <v>134987.832</v>
          </cell>
          <cell r="M264">
            <v>128614.224</v>
          </cell>
        </row>
        <row r="265">
          <cell r="H265">
            <v>212.239</v>
          </cell>
          <cell r="I265">
            <v>215.95800000000003</v>
          </cell>
          <cell r="J265">
            <v>202.475</v>
          </cell>
          <cell r="K265">
            <v>191.847</v>
          </cell>
          <cell r="L265">
            <v>182.802</v>
          </cell>
          <cell r="M265">
            <v>182.251</v>
          </cell>
        </row>
        <row r="271">
          <cell r="H271">
            <v>93121.42391881</v>
          </cell>
          <cell r="I271">
            <v>101568.59078282001</v>
          </cell>
          <cell r="J271">
            <v>97219.78454842998</v>
          </cell>
          <cell r="K271">
            <v>87342.81394151</v>
          </cell>
          <cell r="L271">
            <v>87866.57423729998</v>
          </cell>
          <cell r="M271">
            <v>86832.49696651</v>
          </cell>
        </row>
        <row r="273">
          <cell r="H273">
            <v>19906.93849326</v>
          </cell>
          <cell r="I273">
            <v>18324.13947188</v>
          </cell>
          <cell r="J273">
            <v>19172.570371679998</v>
          </cell>
          <cell r="K273">
            <v>17453.4622788</v>
          </cell>
          <cell r="L273">
            <v>17402.631301439997</v>
          </cell>
          <cell r="M273">
            <v>16580.945758079997</v>
          </cell>
        </row>
        <row r="274">
          <cell r="H274">
            <v>73214.48542555</v>
          </cell>
          <cell r="I274">
            <v>83244.45131094001</v>
          </cell>
          <cell r="J274">
            <v>78047.21417674999</v>
          </cell>
          <cell r="K274">
            <v>69889.35166271</v>
          </cell>
          <cell r="L274">
            <v>70463.94293585999</v>
          </cell>
          <cell r="M274">
            <v>70251.55120843001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БП_2015"/>
      <sheetName val="ТЭП 15-19план"/>
      <sheetName val="Исполнение_факт"/>
      <sheetName val="ТЭПожид.2015"/>
      <sheetName val="СВОД"/>
      <sheetName val="АУП БП"/>
      <sheetName val="АУП ожид."/>
      <sheetName val="эл. энергия"/>
      <sheetName val="ТО ТВС"/>
      <sheetName val="УЕ-2015"/>
      <sheetName val="УЕ ПРС 2015"/>
    </sheetNames>
    <sheetDataSet>
      <sheetData sheetId="1">
        <row r="251">
          <cell r="E251">
            <v>465709.3</v>
          </cell>
          <cell r="K251">
            <v>465709.3</v>
          </cell>
        </row>
        <row r="252">
          <cell r="E252">
            <v>141.91</v>
          </cell>
          <cell r="K252">
            <v>147.42</v>
          </cell>
        </row>
        <row r="270">
          <cell r="E270">
            <v>30835.719999999998</v>
          </cell>
          <cell r="K270">
            <v>31397.690000000002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4">
        <row r="23">
          <cell r="AO23">
            <v>15.483336000000001</v>
          </cell>
          <cell r="BF23">
            <v>15.715142</v>
          </cell>
          <cell r="BW23">
            <v>11.578277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расчет расходов"/>
      <sheetName val="Расшифровка расходов"/>
      <sheetName val="расчет тарифов"/>
      <sheetName val="расчет ставки"/>
      <sheetName val="Расходы + Баланс"/>
      <sheetName val="П1.16"/>
      <sheetName val="Р.2.1"/>
      <sheetName val="Р.2.2"/>
      <sheetName val="расш.к1.21"/>
      <sheetName val="1 к 1.15"/>
    </sheetNames>
    <sheetDataSet>
      <sheetData sheetId="0">
        <row r="27">
          <cell r="J27">
            <v>44203.15841</v>
          </cell>
          <cell r="K27">
            <v>59613.44149984698</v>
          </cell>
        </row>
        <row r="33">
          <cell r="J33">
            <v>239100.15657999998</v>
          </cell>
          <cell r="K33">
            <v>265207.22</v>
          </cell>
        </row>
        <row r="61">
          <cell r="J61">
            <v>433137.543270886</v>
          </cell>
          <cell r="K61">
            <v>446989.8128559348</v>
          </cell>
        </row>
        <row r="90">
          <cell r="J90">
            <v>476633.3229021639</v>
          </cell>
          <cell r="K90">
            <v>761264.04</v>
          </cell>
        </row>
        <row r="95">
          <cell r="K95">
            <v>-20964.05</v>
          </cell>
        </row>
        <row r="120">
          <cell r="J120">
            <v>909770.8661730499</v>
          </cell>
          <cell r="K120">
            <v>1187289.8028559347</v>
          </cell>
        </row>
        <row r="121">
          <cell r="K121">
            <v>1199049.592013457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итульный"/>
      <sheetName val="I. сведения ЭЭ"/>
      <sheetName val="III. ТСО"/>
      <sheetName val="III. сбытовые"/>
      <sheetName val="III. ДЭС"/>
      <sheetName val="сведения Т"/>
      <sheetName val="тариф Т"/>
      <sheetName val="ДП Т"/>
      <sheetName val="ПР Т"/>
      <sheetName val="сведения В"/>
      <sheetName val="тариф В"/>
      <sheetName val="ДП ВО"/>
      <sheetName val="ДП В"/>
      <sheetName val="ПР В"/>
      <sheetName val="I. сведения ЭЭ ТРК"/>
      <sheetName val="III. ТСО ТРК"/>
      <sheetName val="опись"/>
      <sheetName val="спр"/>
      <sheetName val="реестр"/>
      <sheetName val="проверка"/>
    </sheetNames>
    <sheetDataSet>
      <sheetData sheetId="2">
        <row r="45">
          <cell r="C45">
            <v>493.4076443534992</v>
          </cell>
          <cell r="D45">
            <v>0.16234503839935457</v>
          </cell>
          <cell r="E45">
            <v>0.8518782125228418</v>
          </cell>
        </row>
      </sheetData>
      <sheetData sheetId="15">
        <row r="45">
          <cell r="C45">
            <v>38.00845081754903</v>
          </cell>
          <cell r="D45">
            <v>0.012484894241458301</v>
          </cell>
          <cell r="E45">
            <v>0.06551237718634521</v>
          </cell>
        </row>
      </sheetData>
      <sheetData sheetId="19">
        <row r="22">
          <cell r="D22">
            <v>476845.7149422091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_secr@energoneft-t.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24"/>
  <sheetViews>
    <sheetView zoomScalePageLayoutView="0" workbookViewId="0" topLeftCell="A1">
      <selection activeCell="E30" sqref="E30:E31"/>
    </sheetView>
  </sheetViews>
  <sheetFormatPr defaultColWidth="9.00390625" defaultRowHeight="12.75"/>
  <cols>
    <col min="1" max="1" width="30.75390625" style="0" customWidth="1"/>
    <col min="2" max="2" width="11.00390625" style="0" bestFit="1" customWidth="1"/>
  </cols>
  <sheetData>
    <row r="2" ht="12.75">
      <c r="H2" s="36" t="s">
        <v>144</v>
      </c>
    </row>
    <row r="3" ht="12.75">
      <c r="H3" s="36" t="s">
        <v>145</v>
      </c>
    </row>
    <row r="4" ht="12.75">
      <c r="A4" s="27"/>
    </row>
    <row r="5" ht="12.75">
      <c r="A5" s="27"/>
    </row>
    <row r="6" ht="16.5">
      <c r="A6" s="40" t="s">
        <v>146</v>
      </c>
    </row>
    <row r="7" spans="1:2" ht="48.75" customHeight="1">
      <c r="A7" s="29" t="s">
        <v>147</v>
      </c>
      <c r="B7" s="41" t="s">
        <v>158</v>
      </c>
    </row>
    <row r="8" ht="15.75">
      <c r="A8" s="29"/>
    </row>
    <row r="9" spans="1:2" ht="15.75">
      <c r="A9" s="29" t="s">
        <v>148</v>
      </c>
      <c r="B9" t="s">
        <v>159</v>
      </c>
    </row>
    <row r="10" ht="15.75">
      <c r="A10" s="29"/>
    </row>
    <row r="11" spans="1:2" ht="15.75">
      <c r="A11" s="29" t="s">
        <v>149</v>
      </c>
      <c r="B11" t="s">
        <v>160</v>
      </c>
    </row>
    <row r="12" ht="15.75">
      <c r="A12" s="29"/>
    </row>
    <row r="13" spans="1:2" ht="15.75">
      <c r="A13" s="29" t="s">
        <v>150</v>
      </c>
      <c r="B13" t="s">
        <v>160</v>
      </c>
    </row>
    <row r="14" ht="15.75">
      <c r="A14" s="29"/>
    </row>
    <row r="15" spans="1:2" ht="15.75">
      <c r="A15" s="29" t="s">
        <v>151</v>
      </c>
      <c r="B15">
        <v>7022010799</v>
      </c>
    </row>
    <row r="16" ht="15.75">
      <c r="A16" s="29"/>
    </row>
    <row r="17" spans="1:2" ht="15.75">
      <c r="A17" s="29" t="s">
        <v>152</v>
      </c>
      <c r="B17">
        <v>702201001</v>
      </c>
    </row>
    <row r="18" spans="1:2" ht="15.75">
      <c r="A18" s="29" t="s">
        <v>153</v>
      </c>
      <c r="B18" t="s">
        <v>161</v>
      </c>
    </row>
    <row r="19" ht="15.75">
      <c r="A19" s="29"/>
    </row>
    <row r="20" spans="1:2" ht="15.75">
      <c r="A20" s="29" t="s">
        <v>154</v>
      </c>
      <c r="B20" s="46" t="s">
        <v>162</v>
      </c>
    </row>
    <row r="21" ht="15.75">
      <c r="A21" s="29"/>
    </row>
    <row r="22" spans="1:2" ht="15.75">
      <c r="A22" s="29" t="s">
        <v>155</v>
      </c>
      <c r="B22" t="s">
        <v>163</v>
      </c>
    </row>
    <row r="23" ht="15.75">
      <c r="A23" s="29"/>
    </row>
    <row r="24" spans="1:2" ht="15.75">
      <c r="A24" s="29" t="s">
        <v>156</v>
      </c>
      <c r="B24" t="s">
        <v>164</v>
      </c>
    </row>
  </sheetData>
  <sheetProtection/>
  <hyperlinks>
    <hyperlink ref="B20" r:id="rId1" display="ent_secr@energoneft-t.ru"/>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P29" sqref="P29:S30"/>
    </sheetView>
  </sheetViews>
  <sheetFormatPr defaultColWidth="9.00390625" defaultRowHeight="12.75"/>
  <cols>
    <col min="1" max="1" width="32.875" style="0" customWidth="1"/>
    <col min="2" max="2" width="54.875" style="0" customWidth="1"/>
  </cols>
  <sheetData>
    <row r="1" spans="2:3" ht="12.75">
      <c r="B1" s="31"/>
      <c r="C1" s="36" t="s">
        <v>133</v>
      </c>
    </row>
    <row r="2" spans="2:3" ht="12.75">
      <c r="B2" s="31"/>
      <c r="C2" s="36" t="s">
        <v>134</v>
      </c>
    </row>
    <row r="3" spans="2:3" ht="12.75">
      <c r="B3" s="31"/>
      <c r="C3" s="37" t="s">
        <v>135</v>
      </c>
    </row>
    <row r="4" spans="2:3" ht="12.75">
      <c r="B4" s="31"/>
      <c r="C4" s="37" t="s">
        <v>136</v>
      </c>
    </row>
    <row r="5" spans="2:3" ht="15.75">
      <c r="B5" s="31"/>
      <c r="C5" s="28" t="s">
        <v>137</v>
      </c>
    </row>
    <row r="6" spans="1:3" ht="44.25" customHeight="1">
      <c r="A6" s="34" t="s">
        <v>138</v>
      </c>
      <c r="B6" s="35"/>
      <c r="C6" s="35"/>
    </row>
    <row r="7" spans="1:3" ht="16.5">
      <c r="A7" s="34" t="s">
        <v>139</v>
      </c>
      <c r="B7" s="35"/>
      <c r="C7" s="35"/>
    </row>
    <row r="8" spans="1:3" ht="64.5" customHeight="1" thickBot="1">
      <c r="A8" s="39" t="s">
        <v>140</v>
      </c>
      <c r="B8" s="44">
        <v>2016</v>
      </c>
      <c r="C8" s="39" t="s">
        <v>141</v>
      </c>
    </row>
    <row r="9" spans="1:3" ht="12.75">
      <c r="A9" s="42"/>
      <c r="B9" s="43" t="s">
        <v>142</v>
      </c>
      <c r="C9" s="42"/>
    </row>
    <row r="10" spans="1:3" ht="15.75">
      <c r="A10" s="45" t="s">
        <v>157</v>
      </c>
      <c r="B10" s="38"/>
      <c r="C10" s="38"/>
    </row>
    <row r="11" spans="2:3" ht="12.75">
      <c r="B11" s="30" t="s">
        <v>143</v>
      </c>
      <c r="C11" s="31"/>
    </row>
    <row r="12" spans="1:3" ht="15.75">
      <c r="A12" s="32"/>
      <c r="B12" s="31"/>
      <c r="C12" s="31"/>
    </row>
    <row r="13" spans="1:3" ht="12.75">
      <c r="A13" s="33"/>
      <c r="B13" s="31"/>
      <c r="C13" s="31"/>
    </row>
    <row r="14" spans="1:3" ht="15.75">
      <c r="A14" s="32"/>
      <c r="B14" s="31"/>
      <c r="C14" s="31"/>
    </row>
    <row r="15" spans="1:3" ht="15.75">
      <c r="A15" s="32"/>
      <c r="B15" s="31"/>
      <c r="C15" s="31"/>
    </row>
    <row r="16" spans="1:3" ht="15.75">
      <c r="A16" s="32"/>
      <c r="B16" s="31"/>
      <c r="C16" s="31"/>
    </row>
    <row r="17" spans="1:3" ht="15.75">
      <c r="A17" s="32"/>
      <c r="B17" s="31"/>
      <c r="C17" s="3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1"/>
  <sheetViews>
    <sheetView zoomScale="70" zoomScaleNormal="70" zoomScaleSheetLayoutView="90" zoomScalePageLayoutView="0" workbookViewId="0" topLeftCell="A1">
      <pane xSplit="3" ySplit="7" topLeftCell="D37" activePane="bottomRight" state="frozen"/>
      <selection pane="topLeft" activeCell="A1" sqref="A1"/>
      <selection pane="topRight" activeCell="D1" sqref="D1"/>
      <selection pane="bottomLeft" activeCell="A8" sqref="A8"/>
      <selection pane="bottomRight" activeCell="M32" sqref="M32"/>
    </sheetView>
  </sheetViews>
  <sheetFormatPr defaultColWidth="9.00390625" defaultRowHeight="12.75"/>
  <cols>
    <col min="1" max="1" width="6.625" style="1" customWidth="1"/>
    <col min="2" max="2" width="31.00390625" style="1" customWidth="1"/>
    <col min="3" max="3" width="12.25390625" style="1" customWidth="1"/>
    <col min="4" max="6" width="29.625" style="1" customWidth="1"/>
    <col min="7" max="16384" width="9.125" style="1" customWidth="1"/>
  </cols>
  <sheetData>
    <row r="1" ht="54" customHeight="1">
      <c r="F1" s="9" t="s">
        <v>54</v>
      </c>
    </row>
    <row r="4" spans="1:6" ht="39" customHeight="1">
      <c r="A4" s="88" t="s">
        <v>78</v>
      </c>
      <c r="B4" s="89"/>
      <c r="C4" s="89"/>
      <c r="D4" s="89"/>
      <c r="E4" s="89"/>
      <c r="F4" s="89"/>
    </row>
    <row r="7" spans="1:6" s="8" customFormat="1" ht="55.5" customHeight="1">
      <c r="A7" s="5" t="s">
        <v>53</v>
      </c>
      <c r="B7" s="6" t="s">
        <v>0</v>
      </c>
      <c r="C7" s="6" t="s">
        <v>1</v>
      </c>
      <c r="D7" s="6" t="s">
        <v>166</v>
      </c>
      <c r="E7" s="6" t="s">
        <v>165</v>
      </c>
      <c r="F7" s="7" t="s">
        <v>167</v>
      </c>
    </row>
    <row r="8" spans="1:6" s="11" customFormat="1" ht="31.5">
      <c r="A8" s="50" t="s">
        <v>2</v>
      </c>
      <c r="B8" s="51" t="s">
        <v>3</v>
      </c>
      <c r="C8" s="50"/>
      <c r="D8" s="52"/>
      <c r="E8" s="52"/>
      <c r="F8" s="52"/>
    </row>
    <row r="9" spans="1:6" s="11" customFormat="1" ht="31.5">
      <c r="A9" s="50" t="s">
        <v>4</v>
      </c>
      <c r="B9" s="51" t="s">
        <v>5</v>
      </c>
      <c r="C9" s="50" t="s">
        <v>6</v>
      </c>
      <c r="D9" s="65">
        <f>'[1]ф.№ 2 в руб'!$C$15/1000</f>
        <v>1949163.9176599998</v>
      </c>
      <c r="E9" s="52" t="s">
        <v>174</v>
      </c>
      <c r="F9" s="52" t="s">
        <v>174</v>
      </c>
    </row>
    <row r="10" spans="1:6" s="11" customFormat="1" ht="31.5">
      <c r="A10" s="50" t="s">
        <v>7</v>
      </c>
      <c r="B10" s="51" t="s">
        <v>8</v>
      </c>
      <c r="C10" s="50" t="s">
        <v>6</v>
      </c>
      <c r="D10" s="65">
        <f>'[1]ф.№ 2 в руб'!$C$20/1000</f>
        <v>30602.105590000043</v>
      </c>
      <c r="E10" s="52" t="s">
        <v>174</v>
      </c>
      <c r="F10" s="52" t="s">
        <v>174</v>
      </c>
    </row>
    <row r="11" spans="1:6" s="11" customFormat="1" ht="47.25">
      <c r="A11" s="50" t="s">
        <v>9</v>
      </c>
      <c r="B11" s="51" t="s">
        <v>10</v>
      </c>
      <c r="C11" s="50" t="s">
        <v>6</v>
      </c>
      <c r="D11" s="65">
        <f>'[2]экономика'!$B$582</f>
        <v>34635.715136418585</v>
      </c>
      <c r="E11" s="52" t="s">
        <v>174</v>
      </c>
      <c r="F11" s="52" t="s">
        <v>174</v>
      </c>
    </row>
    <row r="12" spans="1:6" s="11" customFormat="1" ht="31.5">
      <c r="A12" s="50" t="s">
        <v>11</v>
      </c>
      <c r="B12" s="51" t="s">
        <v>12</v>
      </c>
      <c r="C12" s="50" t="s">
        <v>6</v>
      </c>
      <c r="D12" s="65">
        <f>'[1]ф.№ 2 в руб'!$C$41/1000</f>
        <v>5995.588710000053</v>
      </c>
      <c r="E12" s="52" t="s">
        <v>174</v>
      </c>
      <c r="F12" s="52" t="s">
        <v>174</v>
      </c>
    </row>
    <row r="13" spans="1:6" s="11" customFormat="1" ht="31.5">
      <c r="A13" s="50" t="s">
        <v>13</v>
      </c>
      <c r="B13" s="51" t="s">
        <v>14</v>
      </c>
      <c r="C13" s="50"/>
      <c r="D13" s="52"/>
      <c r="E13" s="52" t="s">
        <v>174</v>
      </c>
      <c r="F13" s="52" t="s">
        <v>174</v>
      </c>
    </row>
    <row r="14" spans="1:6" s="11" customFormat="1" ht="110.25">
      <c r="A14" s="50" t="s">
        <v>15</v>
      </c>
      <c r="B14" s="51" t="s">
        <v>64</v>
      </c>
      <c r="C14" s="50" t="s">
        <v>16</v>
      </c>
      <c r="D14" s="54">
        <f>D10/D9</f>
        <v>0.01570011906784029</v>
      </c>
      <c r="E14" s="52" t="s">
        <v>174</v>
      </c>
      <c r="F14" s="52" t="s">
        <v>174</v>
      </c>
    </row>
    <row r="15" spans="1:6" s="11" customFormat="1" ht="47.25">
      <c r="A15" s="50" t="s">
        <v>17</v>
      </c>
      <c r="B15" s="51" t="s">
        <v>63</v>
      </c>
      <c r="C15" s="50"/>
      <c r="D15" s="52"/>
      <c r="E15" s="52"/>
      <c r="F15" s="52"/>
    </row>
    <row r="16" spans="1:6" s="11" customFormat="1" ht="66" hidden="1">
      <c r="A16" s="2" t="s">
        <v>18</v>
      </c>
      <c r="B16" s="3" t="s">
        <v>55</v>
      </c>
      <c r="C16" s="2" t="s">
        <v>19</v>
      </c>
      <c r="D16" s="10"/>
      <c r="E16" s="10"/>
      <c r="F16" s="10"/>
    </row>
    <row r="17" spans="1:6" s="11" customFormat="1" ht="50.25" hidden="1">
      <c r="A17" s="2" t="s">
        <v>20</v>
      </c>
      <c r="B17" s="3" t="s">
        <v>56</v>
      </c>
      <c r="C17" s="2" t="s">
        <v>21</v>
      </c>
      <c r="D17" s="10"/>
      <c r="E17" s="10"/>
      <c r="F17" s="10"/>
    </row>
    <row r="18" spans="1:6" s="13" customFormat="1" ht="18.75">
      <c r="A18" s="70" t="s">
        <v>22</v>
      </c>
      <c r="B18" s="71" t="s">
        <v>57</v>
      </c>
      <c r="C18" s="70" t="s">
        <v>19</v>
      </c>
      <c r="D18" s="72">
        <f>'[3]5'!$AO$21</f>
        <v>216.62650166666663</v>
      </c>
      <c r="E18" s="72"/>
      <c r="F18" s="72"/>
    </row>
    <row r="19" spans="1:6" s="13" customFormat="1" ht="15.75">
      <c r="A19" s="70"/>
      <c r="B19" s="73" t="s">
        <v>168</v>
      </c>
      <c r="C19" s="70"/>
      <c r="D19" s="74"/>
      <c r="E19" s="74">
        <f>'[3]5'!$BK$21</f>
        <v>206.4594890413326</v>
      </c>
      <c r="F19" s="74">
        <f>'[3]5'!$CB$21</f>
        <v>204.8061537286219</v>
      </c>
    </row>
    <row r="20" spans="1:6" s="13" customFormat="1" ht="15.75">
      <c r="A20" s="70"/>
      <c r="B20" s="73" t="s">
        <v>169</v>
      </c>
      <c r="C20" s="70"/>
      <c r="D20" s="74"/>
      <c r="E20" s="74">
        <f>'[3]5'!$BF$15</f>
        <v>199.5691201938412</v>
      </c>
      <c r="F20" s="74">
        <f>'[3]5'!$BW$15</f>
        <v>193.26</v>
      </c>
    </row>
    <row r="21" spans="1:6" s="11" customFormat="1" ht="50.25">
      <c r="A21" s="50" t="s">
        <v>58</v>
      </c>
      <c r="B21" s="51" t="s">
        <v>60</v>
      </c>
      <c r="C21" s="50" t="s">
        <v>59</v>
      </c>
      <c r="D21" s="75">
        <f>'[3]4'!$AO$21</f>
        <v>1872.200604</v>
      </c>
      <c r="E21" s="75">
        <f>'[3]4'!$BF$21</f>
        <v>1828.5538986721242</v>
      </c>
      <c r="F21" s="75">
        <f>'[3]4'!$BW$21</f>
        <v>1880.241379</v>
      </c>
    </row>
    <row r="22" spans="1:6" s="11" customFormat="1" ht="22.5" customHeight="1">
      <c r="A22" s="76"/>
      <c r="B22" s="73" t="s">
        <v>168</v>
      </c>
      <c r="C22" s="76"/>
      <c r="D22" s="77">
        <f>'[3]4'!$AT$21</f>
        <v>1751.228531</v>
      </c>
      <c r="E22" s="77">
        <f>'[3]4'!$BK$21</f>
        <v>1716.3787964177222</v>
      </c>
      <c r="F22" s="77">
        <f>'[3]4'!$CB$21</f>
        <v>1758.631938</v>
      </c>
    </row>
    <row r="23" spans="1:6" s="11" customFormat="1" ht="22.5" customHeight="1">
      <c r="A23" s="76"/>
      <c r="B23" s="73" t="s">
        <v>169</v>
      </c>
      <c r="C23" s="76"/>
      <c r="D23" s="77">
        <f>D21-D22</f>
        <v>120.97207300000014</v>
      </c>
      <c r="E23" s="77">
        <f>E21-E22</f>
        <v>112.17510225440196</v>
      </c>
      <c r="F23" s="77">
        <f>F21-F22</f>
        <v>121.60944100000006</v>
      </c>
    </row>
    <row r="24" spans="1:6" s="11" customFormat="1" ht="66">
      <c r="A24" s="50" t="s">
        <v>24</v>
      </c>
      <c r="B24" s="51" t="s">
        <v>61</v>
      </c>
      <c r="C24" s="50" t="s">
        <v>23</v>
      </c>
      <c r="D24" s="82">
        <f>'[7]4'!$AO$23</f>
        <v>15.483336000000001</v>
      </c>
      <c r="E24" s="82">
        <f>'[7]4'!$BF$23</f>
        <v>15.715142</v>
      </c>
      <c r="F24" s="82">
        <f>'[7]4'!$BW$23</f>
        <v>11.578277</v>
      </c>
    </row>
    <row r="25" spans="1:6" s="11" customFormat="1" ht="97.5">
      <c r="A25" s="50" t="s">
        <v>25</v>
      </c>
      <c r="B25" s="51" t="s">
        <v>62</v>
      </c>
      <c r="C25" s="50" t="s">
        <v>16</v>
      </c>
      <c r="D25" s="50" t="s">
        <v>175</v>
      </c>
      <c r="E25" s="78">
        <v>0.0747</v>
      </c>
      <c r="F25" s="78">
        <v>0.0747</v>
      </c>
    </row>
    <row r="26" spans="1:6" s="11" customFormat="1" ht="66.75" customHeight="1">
      <c r="A26" s="50" t="s">
        <v>26</v>
      </c>
      <c r="B26" s="51" t="s">
        <v>65</v>
      </c>
      <c r="C26" s="50"/>
      <c r="D26" s="52"/>
      <c r="E26" s="91" t="s">
        <v>177</v>
      </c>
      <c r="F26" s="91"/>
    </row>
    <row r="27" spans="1:6" s="11" customFormat="1" ht="84" customHeight="1" hidden="1">
      <c r="A27" s="2" t="s">
        <v>27</v>
      </c>
      <c r="B27" s="3" t="s">
        <v>66</v>
      </c>
      <c r="C27" s="2" t="s">
        <v>21</v>
      </c>
      <c r="D27" s="10"/>
      <c r="E27" s="10"/>
      <c r="F27" s="10"/>
    </row>
    <row r="28" spans="1:6" s="11" customFormat="1" ht="63">
      <c r="A28" s="2" t="s">
        <v>28</v>
      </c>
      <c r="B28" s="3" t="s">
        <v>29</v>
      </c>
      <c r="C28" s="2"/>
      <c r="D28" s="85">
        <f>'[8]расчет расходов'!J120</f>
        <v>909770.8661730499</v>
      </c>
      <c r="E28" s="87">
        <f>E29+E34+E35</f>
        <v>1199049.592013457</v>
      </c>
      <c r="F28" s="87">
        <f>F29+F34+F35</f>
        <v>1300781.220784074</v>
      </c>
    </row>
    <row r="29" spans="1:6" s="11" customFormat="1" ht="84.75">
      <c r="A29" s="50" t="s">
        <v>30</v>
      </c>
      <c r="B29" s="51" t="s">
        <v>68</v>
      </c>
      <c r="C29" s="50" t="s">
        <v>6</v>
      </c>
      <c r="D29" s="53">
        <f>'[8]расчет расходов'!J61</f>
        <v>433137.543270886</v>
      </c>
      <c r="E29" s="53">
        <f>'[8]расчет расходов'!K61</f>
        <v>446989.8128559348</v>
      </c>
      <c r="F29" s="53">
        <f>'[9]проверка'!$D$22</f>
        <v>476845.7149422091</v>
      </c>
    </row>
    <row r="30" spans="1:6" s="11" customFormat="1" ht="15.75">
      <c r="A30" s="50"/>
      <c r="B30" s="51" t="s">
        <v>67</v>
      </c>
      <c r="C30" s="50"/>
      <c r="D30" s="52"/>
      <c r="E30" s="52"/>
      <c r="F30" s="52"/>
    </row>
    <row r="31" spans="1:6" s="11" customFormat="1" ht="15.75">
      <c r="A31" s="50"/>
      <c r="B31" s="51" t="s">
        <v>31</v>
      </c>
      <c r="C31" s="50"/>
      <c r="D31" s="53">
        <f>'[8]расчет расходов'!J33</f>
        <v>239100.15657999998</v>
      </c>
      <c r="E31" s="53">
        <f>'[8]расчет расходов'!K33</f>
        <v>265207.22</v>
      </c>
      <c r="F31" s="53">
        <f>'[10]Расчёт расходов'!$AW$32</f>
        <v>284924.7538446599</v>
      </c>
    </row>
    <row r="32" spans="1:6" s="11" customFormat="1" ht="15.75">
      <c r="A32" s="50"/>
      <c r="B32" s="51" t="s">
        <v>32</v>
      </c>
      <c r="C32" s="50"/>
      <c r="D32" s="52">
        <f>0</f>
        <v>0</v>
      </c>
      <c r="E32" s="52">
        <f>0</f>
        <v>0</v>
      </c>
      <c r="F32" s="52">
        <f>0</f>
        <v>0</v>
      </c>
    </row>
    <row r="33" spans="1:6" s="11" customFormat="1" ht="15.75">
      <c r="A33" s="50"/>
      <c r="B33" s="51" t="s">
        <v>33</v>
      </c>
      <c r="C33" s="50"/>
      <c r="D33" s="53">
        <f>'[8]расчет расходов'!J27</f>
        <v>44203.15841</v>
      </c>
      <c r="E33" s="53">
        <f>'[8]расчет расходов'!K27</f>
        <v>59613.44149984698</v>
      </c>
      <c r="F33" s="53">
        <f>'[10]Расчёт расходов'!$AW$27</f>
        <v>62938.198906923695</v>
      </c>
    </row>
    <row r="34" spans="1:6" s="11" customFormat="1" ht="72">
      <c r="A34" s="50" t="s">
        <v>34</v>
      </c>
      <c r="B34" s="51" t="s">
        <v>69</v>
      </c>
      <c r="C34" s="50" t="s">
        <v>6</v>
      </c>
      <c r="D34" s="53">
        <f>'[8]расчет расходов'!J90</f>
        <v>476633.3229021639</v>
      </c>
      <c r="E34" s="53">
        <f>'[8]расчет расходов'!K90</f>
        <v>761264.04</v>
      </c>
      <c r="F34" s="53">
        <f>'[10]Расчёт расходов'!$AW$95</f>
        <v>794922.3207930758</v>
      </c>
    </row>
    <row r="35" spans="1:6" s="11" customFormat="1" ht="47.25">
      <c r="A35" s="2" t="s">
        <v>35</v>
      </c>
      <c r="B35" s="3" t="s">
        <v>70</v>
      </c>
      <c r="C35" s="2" t="s">
        <v>6</v>
      </c>
      <c r="D35" s="10" t="s">
        <v>174</v>
      </c>
      <c r="E35" s="85">
        <f>'[8]расчет расходов'!$K$95+'[8]расчет расходов'!$K$121-'[8]расчет расходов'!$K$120</f>
        <v>-9204.26084247767</v>
      </c>
      <c r="F35" s="85">
        <f>'[10]Расчёт расходов'!$AW$100</f>
        <v>29013.185048789102</v>
      </c>
    </row>
    <row r="36" spans="1:6" s="11" customFormat="1" ht="31.5">
      <c r="A36" s="2" t="s">
        <v>36</v>
      </c>
      <c r="B36" s="3" t="s">
        <v>79</v>
      </c>
      <c r="C36" s="2" t="s">
        <v>6</v>
      </c>
      <c r="D36" s="86">
        <v>0</v>
      </c>
      <c r="E36" s="86">
        <v>0</v>
      </c>
      <c r="F36" s="86">
        <v>0</v>
      </c>
    </row>
    <row r="37" spans="1:6" s="11" customFormat="1" ht="63">
      <c r="A37" s="2" t="s">
        <v>37</v>
      </c>
      <c r="B37" s="3" t="s">
        <v>38</v>
      </c>
      <c r="C37" s="2"/>
      <c r="D37" s="86" t="s">
        <v>174</v>
      </c>
      <c r="E37" s="86" t="s">
        <v>174</v>
      </c>
      <c r="F37" s="86" t="s">
        <v>174</v>
      </c>
    </row>
    <row r="38" spans="1:6" s="11" customFormat="1" ht="15.75">
      <c r="A38" s="2"/>
      <c r="B38" s="14" t="s">
        <v>39</v>
      </c>
      <c r="C38" s="2"/>
      <c r="D38" s="10"/>
      <c r="E38" s="10"/>
      <c r="F38" s="10"/>
    </row>
    <row r="39" spans="1:6" s="11" customFormat="1" ht="18.75">
      <c r="A39" s="50"/>
      <c r="B39" s="51" t="s">
        <v>71</v>
      </c>
      <c r="C39" s="50" t="s">
        <v>40</v>
      </c>
      <c r="D39" s="82">
        <f>'[10]Расчёт расходов'!$AN$20</f>
        <v>21215.723</v>
      </c>
      <c r="E39" s="82">
        <f>'[10]Расчёт расходов'!$AQ$20</f>
        <v>23850.9005</v>
      </c>
      <c r="F39" s="82">
        <f>'[10]Расчёт расходов'!$AW$20</f>
        <v>24534.331</v>
      </c>
    </row>
    <row r="40" spans="1:6" s="11" customFormat="1" ht="47.25">
      <c r="A40" s="50"/>
      <c r="B40" s="51" t="s">
        <v>72</v>
      </c>
      <c r="C40" s="50" t="s">
        <v>41</v>
      </c>
      <c r="D40" s="82">
        <f>(D29+D34)/D39</f>
        <v>42.88191668853566</v>
      </c>
      <c r="E40" s="82">
        <f>(E29+E34)/E39</f>
        <v>50.658626195515545</v>
      </c>
      <c r="F40" s="82">
        <f>(F29+F34)/F39</f>
        <v>51.836263060740684</v>
      </c>
    </row>
    <row r="41" spans="1:6" s="11" customFormat="1" ht="63">
      <c r="A41" s="50" t="s">
        <v>42</v>
      </c>
      <c r="B41" s="51" t="s">
        <v>43</v>
      </c>
      <c r="C41" s="50"/>
      <c r="D41" s="52"/>
      <c r="E41" s="52"/>
      <c r="F41" s="52"/>
    </row>
    <row r="42" spans="1:6" s="11" customFormat="1" ht="31.5">
      <c r="A42" s="50" t="s">
        <v>44</v>
      </c>
      <c r="B42" s="51" t="s">
        <v>45</v>
      </c>
      <c r="C42" s="50" t="s">
        <v>46</v>
      </c>
      <c r="D42" s="53">
        <f>'[4]Т.16 (факт 2014)'!$F$12</f>
        <v>364.1923682537959</v>
      </c>
      <c r="E42" s="64">
        <f>'[4]Т.16 (план 2015)'!$F$11</f>
        <v>369.51180256232476</v>
      </c>
      <c r="F42" s="64">
        <f>'[4]Т.16 (план 2016) (397,23'!$F$11</f>
        <v>380.11180256232467</v>
      </c>
    </row>
    <row r="43" spans="1:6" s="11" customFormat="1" ht="47.25">
      <c r="A43" s="50" t="s">
        <v>47</v>
      </c>
      <c r="B43" s="51" t="s">
        <v>48</v>
      </c>
      <c r="C43" s="50" t="s">
        <v>73</v>
      </c>
      <c r="D43" s="82">
        <f>D31/D42/12*1000</f>
        <v>54710.13339425093</v>
      </c>
      <c r="E43" s="82">
        <f>E31/E42/12*1000</f>
        <v>59810.272671707164</v>
      </c>
      <c r="F43" s="82">
        <f>F31/F42/12*1000</f>
        <v>62465.12033301537</v>
      </c>
    </row>
    <row r="44" spans="1:6" s="11" customFormat="1" ht="46.5" customHeight="1">
      <c r="A44" s="58" t="s">
        <v>49</v>
      </c>
      <c r="B44" s="59" t="s">
        <v>50</v>
      </c>
      <c r="C44" s="58"/>
      <c r="D44" s="90" t="s">
        <v>176</v>
      </c>
      <c r="E44" s="90"/>
      <c r="F44" s="58" t="s">
        <v>174</v>
      </c>
    </row>
    <row r="45" spans="1:6" s="11" customFormat="1" ht="15.75">
      <c r="A45" s="4"/>
      <c r="B45" s="15" t="s">
        <v>39</v>
      </c>
      <c r="C45" s="4"/>
      <c r="D45" s="12"/>
      <c r="E45" s="12"/>
      <c r="F45" s="12"/>
    </row>
    <row r="46" spans="1:6" s="11" customFormat="1" ht="63">
      <c r="A46" s="58"/>
      <c r="B46" s="59" t="s">
        <v>51</v>
      </c>
      <c r="C46" s="58" t="s">
        <v>6</v>
      </c>
      <c r="D46" s="60">
        <v>10</v>
      </c>
      <c r="E46" s="60">
        <v>10</v>
      </c>
      <c r="F46" s="60">
        <v>10</v>
      </c>
    </row>
    <row r="47" spans="1:6" s="11" customFormat="1" ht="78.75">
      <c r="A47" s="61"/>
      <c r="B47" s="62" t="s">
        <v>52</v>
      </c>
      <c r="C47" s="61" t="s">
        <v>6</v>
      </c>
      <c r="D47" s="63">
        <v>-81809</v>
      </c>
      <c r="E47" s="63">
        <v>-88353</v>
      </c>
      <c r="F47" s="63" t="s">
        <v>174</v>
      </c>
    </row>
    <row r="48" s="17" customFormat="1" ht="19.5" customHeight="1">
      <c r="A48" s="16" t="s">
        <v>74</v>
      </c>
    </row>
    <row r="49" s="17" customFormat="1" ht="15.75">
      <c r="A49" s="16" t="s">
        <v>75</v>
      </c>
    </row>
    <row r="50" s="17" customFormat="1" ht="15.75">
      <c r="A50" s="16" t="s">
        <v>76</v>
      </c>
    </row>
    <row r="51" s="17" customFormat="1" ht="15.75">
      <c r="A51" s="16" t="s">
        <v>77</v>
      </c>
    </row>
  </sheetData>
  <sheetProtection/>
  <mergeCells count="3">
    <mergeCell ref="A4:F4"/>
    <mergeCell ref="D44:E44"/>
    <mergeCell ref="E26:F2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K56"/>
  <sheetViews>
    <sheetView tabSelected="1" zoomScaleSheetLayoutView="80" zoomScalePageLayoutView="0" workbookViewId="0" topLeftCell="A1">
      <pane xSplit="2" ySplit="9" topLeftCell="C20" activePane="bottomRight" state="frozen"/>
      <selection pane="topLeft" activeCell="A1" sqref="A1"/>
      <selection pane="topRight" activeCell="C1" sqref="C1"/>
      <selection pane="bottomLeft" activeCell="A10" sqref="A10"/>
      <selection pane="bottomRight" activeCell="M25" sqref="M25"/>
    </sheetView>
  </sheetViews>
  <sheetFormatPr defaultColWidth="9.00390625" defaultRowHeight="12.75"/>
  <cols>
    <col min="1" max="1" width="7.75390625" style="1" customWidth="1"/>
    <col min="2" max="2" width="45.00390625" style="1" customWidth="1"/>
    <col min="3" max="3" width="17.00390625" style="1" customWidth="1"/>
    <col min="4" max="4" width="15.25390625" style="1" customWidth="1"/>
    <col min="5" max="5" width="14.25390625" style="1" customWidth="1"/>
    <col min="6" max="6" width="14.00390625" style="1" customWidth="1"/>
    <col min="7" max="7" width="13.25390625" style="1" customWidth="1"/>
    <col min="8" max="8" width="14.375" style="1" customWidth="1"/>
    <col min="9" max="9" width="13.625" style="1" customWidth="1"/>
    <col min="10" max="10" width="9.125" style="1" customWidth="1"/>
    <col min="11" max="11" width="9.375" style="1" bestFit="1" customWidth="1"/>
    <col min="12" max="16384" width="9.125" style="1" customWidth="1"/>
  </cols>
  <sheetData>
    <row r="1" spans="7:9" ht="54" customHeight="1">
      <c r="G1" s="92" t="s">
        <v>80</v>
      </c>
      <c r="H1" s="92"/>
      <c r="I1" s="92"/>
    </row>
    <row r="2" ht="6" customHeight="1"/>
    <row r="3" ht="6" customHeight="1"/>
    <row r="4" ht="6" customHeight="1"/>
    <row r="5" spans="1:9" ht="16.5">
      <c r="A5" s="88" t="s">
        <v>81</v>
      </c>
      <c r="B5" s="88"/>
      <c r="C5" s="88"/>
      <c r="D5" s="88"/>
      <c r="E5" s="88"/>
      <c r="F5" s="88"/>
      <c r="G5" s="88"/>
      <c r="H5" s="88"/>
      <c r="I5" s="88"/>
    </row>
    <row r="8" spans="1:9" s="19" customFormat="1" ht="60.75" customHeight="1">
      <c r="A8" s="93" t="s">
        <v>53</v>
      </c>
      <c r="B8" s="94" t="s">
        <v>0</v>
      </c>
      <c r="C8" s="94" t="s">
        <v>82</v>
      </c>
      <c r="D8" s="94" t="str">
        <f>'прил.2 стр.1_5'!D7</f>
        <v>Фактические показатели 
за 2014 год</v>
      </c>
      <c r="E8" s="94"/>
      <c r="F8" s="94" t="str">
        <f>'прил.2 стр.1_5'!E7</f>
        <v>Показатели, утвержденные 
на 2015г.</v>
      </c>
      <c r="G8" s="94"/>
      <c r="H8" s="94" t="str">
        <f>'прил.2 стр.1_5'!F7</f>
        <v>Предложения 
на расчетный период регулирования 2016г.</v>
      </c>
      <c r="I8" s="94"/>
    </row>
    <row r="9" spans="1:9" s="20" customFormat="1" ht="30" customHeight="1">
      <c r="A9" s="93"/>
      <c r="B9" s="94"/>
      <c r="C9" s="94"/>
      <c r="D9" s="18" t="s">
        <v>83</v>
      </c>
      <c r="E9" s="18" t="s">
        <v>84</v>
      </c>
      <c r="F9" s="18" t="s">
        <v>83</v>
      </c>
      <c r="G9" s="18" t="s">
        <v>84</v>
      </c>
      <c r="H9" s="18" t="s">
        <v>83</v>
      </c>
      <c r="I9" s="18" t="s">
        <v>84</v>
      </c>
    </row>
    <row r="10" spans="1:9" s="20" customFormat="1" ht="39" customHeight="1">
      <c r="A10" s="21" t="s">
        <v>2</v>
      </c>
      <c r="B10" s="22" t="s">
        <v>85</v>
      </c>
      <c r="C10" s="21"/>
      <c r="D10" s="23"/>
      <c r="E10" s="23"/>
      <c r="F10" s="23"/>
      <c r="G10" s="23"/>
      <c r="H10" s="23"/>
      <c r="I10" s="23"/>
    </row>
    <row r="11" spans="1:9" s="20" customFormat="1" ht="39" customHeight="1" hidden="1">
      <c r="A11" s="21" t="s">
        <v>4</v>
      </c>
      <c r="B11" s="22" t="s">
        <v>86</v>
      </c>
      <c r="C11" s="21"/>
      <c r="D11" s="23"/>
      <c r="E11" s="23"/>
      <c r="F11" s="23"/>
      <c r="G11" s="23"/>
      <c r="H11" s="23"/>
      <c r="I11" s="23"/>
    </row>
    <row r="12" spans="1:9" s="20" customFormat="1" ht="173.25" customHeight="1" hidden="1">
      <c r="A12" s="21"/>
      <c r="B12" s="22" t="s">
        <v>87</v>
      </c>
      <c r="C12" s="21" t="s">
        <v>88</v>
      </c>
      <c r="D12" s="23"/>
      <c r="E12" s="23"/>
      <c r="F12" s="23"/>
      <c r="G12" s="23"/>
      <c r="H12" s="23"/>
      <c r="I12" s="23"/>
    </row>
    <row r="13" spans="1:9" s="20" customFormat="1" ht="188.25" customHeight="1" hidden="1">
      <c r="A13" s="21"/>
      <c r="B13" s="22" t="s">
        <v>89</v>
      </c>
      <c r="C13" s="21" t="s">
        <v>90</v>
      </c>
      <c r="D13" s="23"/>
      <c r="E13" s="23"/>
      <c r="F13" s="23"/>
      <c r="G13" s="23"/>
      <c r="H13" s="23"/>
      <c r="I13" s="23"/>
    </row>
    <row r="14" spans="1:9" s="20" customFormat="1" ht="39" customHeight="1">
      <c r="A14" s="47" t="s">
        <v>7</v>
      </c>
      <c r="B14" s="48" t="s">
        <v>91</v>
      </c>
      <c r="C14" s="47"/>
      <c r="D14" s="49"/>
      <c r="E14" s="49"/>
      <c r="F14" s="49"/>
      <c r="G14" s="49"/>
      <c r="H14" s="49"/>
      <c r="I14" s="49"/>
    </row>
    <row r="15" spans="1:9" s="20" customFormat="1" ht="25.5" customHeight="1">
      <c r="A15" s="47"/>
      <c r="B15" s="48" t="s">
        <v>92</v>
      </c>
      <c r="C15" s="47"/>
      <c r="D15" s="49"/>
      <c r="E15" s="49"/>
      <c r="F15" s="49"/>
      <c r="G15" s="49"/>
      <c r="H15" s="49"/>
      <c r="I15" s="49"/>
    </row>
    <row r="16" spans="1:9" s="20" customFormat="1" ht="18.75" customHeight="1">
      <c r="A16" s="47"/>
      <c r="B16" s="48" t="s">
        <v>93</v>
      </c>
      <c r="C16" s="47" t="s">
        <v>88</v>
      </c>
      <c r="D16" s="79">
        <f>SUM('[5]ТЭП ФАКТ 2014'!$H$274:$M$274)/SUM('[5]ТЭП ФАКТ 2014'!$H$265:$M$265)*1000</f>
        <v>374807.58785171766</v>
      </c>
      <c r="E16" s="81">
        <v>378882.56</v>
      </c>
      <c r="F16" s="66">
        <v>0</v>
      </c>
      <c r="G16" s="66">
        <v>0</v>
      </c>
      <c r="H16" s="66">
        <v>0</v>
      </c>
      <c r="I16" s="66">
        <v>0</v>
      </c>
    </row>
    <row r="17" spans="1:9" s="20" customFormat="1" ht="18.75" customHeight="1">
      <c r="A17" s="47"/>
      <c r="B17" s="48" t="s">
        <v>94</v>
      </c>
      <c r="C17" s="47" t="s">
        <v>90</v>
      </c>
      <c r="D17" s="79">
        <f>SUM('[5]ТЭП ФАКТ 2014'!$H$273:$M$273)/SUM('[5]ТЭП ФАКТ 2014'!$H$264:$M$264)*1000</f>
        <v>128.65437864963104</v>
      </c>
      <c r="E17" s="80">
        <v>124.78</v>
      </c>
      <c r="F17" s="66">
        <v>0</v>
      </c>
      <c r="G17" s="66">
        <v>0</v>
      </c>
      <c r="H17" s="66">
        <v>0</v>
      </c>
      <c r="I17" s="66">
        <v>0</v>
      </c>
    </row>
    <row r="18" spans="1:9" s="20" customFormat="1" ht="18.75" customHeight="1">
      <c r="A18" s="47"/>
      <c r="B18" s="48" t="s">
        <v>95</v>
      </c>
      <c r="C18" s="47" t="s">
        <v>90</v>
      </c>
      <c r="D18" s="79">
        <f>SUM('[5]ТЭП ФАКТ 2014'!$H$271:$M$271)/SUM('[5]ТЭП ФАКТ 2014'!$H$262:$M$262)*1000</f>
        <v>654.7947397256506</v>
      </c>
      <c r="E18" s="80">
        <f>0.64301*1000</f>
        <v>643.01</v>
      </c>
      <c r="F18" s="66">
        <v>0</v>
      </c>
      <c r="G18" s="66">
        <v>0</v>
      </c>
      <c r="H18" s="66">
        <v>0</v>
      </c>
      <c r="I18" s="66">
        <v>0</v>
      </c>
    </row>
    <row r="19" spans="1:9" s="20" customFormat="1" ht="30">
      <c r="A19" s="55" t="s">
        <v>172</v>
      </c>
      <c r="B19" s="56" t="s">
        <v>170</v>
      </c>
      <c r="C19" s="55"/>
      <c r="D19" s="57"/>
      <c r="E19" s="57"/>
      <c r="F19" s="57"/>
      <c r="G19" s="57"/>
      <c r="H19" s="57"/>
      <c r="I19" s="57"/>
    </row>
    <row r="20" spans="1:9" s="20" customFormat="1" ht="18" customHeight="1">
      <c r="A20" s="55"/>
      <c r="B20" s="56" t="s">
        <v>92</v>
      </c>
      <c r="C20" s="55"/>
      <c r="D20" s="57"/>
      <c r="E20" s="57"/>
      <c r="F20" s="57"/>
      <c r="G20" s="57"/>
      <c r="H20" s="57"/>
      <c r="I20" s="57"/>
    </row>
    <row r="21" spans="1:11" s="20" customFormat="1" ht="18" customHeight="1">
      <c r="A21" s="55"/>
      <c r="B21" s="56" t="s">
        <v>93</v>
      </c>
      <c r="C21" s="55" t="s">
        <v>88</v>
      </c>
      <c r="D21" s="66">
        <v>0</v>
      </c>
      <c r="E21" s="66">
        <v>0</v>
      </c>
      <c r="F21" s="67">
        <f>'[6]ТЭП 15-19план'!$E$251</f>
        <v>465709.3</v>
      </c>
      <c r="G21" s="67">
        <f>'[6]ТЭП 15-19план'!$K$251</f>
        <v>465709.3</v>
      </c>
      <c r="H21" s="67">
        <f>'[9]III. ТСО'!$C$45*1000</f>
        <v>493407.6443534992</v>
      </c>
      <c r="I21" s="67">
        <f>H21</f>
        <v>493407.6443534992</v>
      </c>
      <c r="K21" s="95"/>
    </row>
    <row r="22" spans="1:11" s="20" customFormat="1" ht="18" customHeight="1">
      <c r="A22" s="55"/>
      <c r="B22" s="56" t="s">
        <v>94</v>
      </c>
      <c r="C22" s="55" t="s">
        <v>90</v>
      </c>
      <c r="D22" s="66">
        <v>0</v>
      </c>
      <c r="E22" s="66">
        <v>0</v>
      </c>
      <c r="F22" s="67">
        <f>'[6]ТЭП 15-19план'!$E$252</f>
        <v>141.91</v>
      </c>
      <c r="G22" s="67">
        <f>'[6]ТЭП 15-19план'!$K$252</f>
        <v>147.42</v>
      </c>
      <c r="H22" s="67">
        <f>'[9]III. ТСО'!$D$45*1000</f>
        <v>162.34503839935456</v>
      </c>
      <c r="I22" s="67">
        <f>H22</f>
        <v>162.34503839935456</v>
      </c>
      <c r="K22" s="95"/>
    </row>
    <row r="23" spans="1:11" s="20" customFormat="1" ht="18" customHeight="1">
      <c r="A23" s="55"/>
      <c r="B23" s="56" t="s">
        <v>95</v>
      </c>
      <c r="C23" s="55" t="s">
        <v>90</v>
      </c>
      <c r="D23" s="66">
        <v>0</v>
      </c>
      <c r="E23" s="66">
        <v>0</v>
      </c>
      <c r="F23" s="68">
        <v>806.19</v>
      </c>
      <c r="G23" s="68">
        <v>811.7</v>
      </c>
      <c r="H23" s="84">
        <f>'[9]III. ТСО'!$E$45*1000</f>
        <v>851.8782125228417</v>
      </c>
      <c r="I23" s="84">
        <f>H23</f>
        <v>851.8782125228417</v>
      </c>
      <c r="K23" s="96"/>
    </row>
    <row r="24" spans="1:9" s="20" customFormat="1" ht="42.75" customHeight="1">
      <c r="A24" s="55" t="s">
        <v>173</v>
      </c>
      <c r="B24" s="56" t="s">
        <v>171</v>
      </c>
      <c r="C24" s="55"/>
      <c r="D24" s="57"/>
      <c r="E24" s="57"/>
      <c r="F24" s="68"/>
      <c r="G24" s="68"/>
      <c r="H24" s="57"/>
      <c r="I24" s="57"/>
    </row>
    <row r="25" spans="1:9" s="20" customFormat="1" ht="25.5" customHeight="1">
      <c r="A25" s="55"/>
      <c r="B25" s="56" t="s">
        <v>92</v>
      </c>
      <c r="C25" s="55"/>
      <c r="D25" s="57"/>
      <c r="E25" s="57"/>
      <c r="F25" s="68"/>
      <c r="G25" s="68"/>
      <c r="H25" s="57"/>
      <c r="I25" s="57"/>
    </row>
    <row r="26" spans="1:11" s="20" customFormat="1" ht="25.5" customHeight="1">
      <c r="A26" s="55"/>
      <c r="B26" s="56" t="s">
        <v>93</v>
      </c>
      <c r="C26" s="55" t="s">
        <v>88</v>
      </c>
      <c r="D26" s="66">
        <v>0</v>
      </c>
      <c r="E26" s="66">
        <v>0</v>
      </c>
      <c r="F26" s="67">
        <f>'[6]ТЭП 15-19план'!$E$270</f>
        <v>30835.719999999998</v>
      </c>
      <c r="G26" s="67">
        <f>'[6]ТЭП 15-19план'!$K$270</f>
        <v>31397.690000000002</v>
      </c>
      <c r="H26" s="67">
        <f>'[9]III. ТСО ТРК'!$C$45*1000</f>
        <v>38008.450817549034</v>
      </c>
      <c r="I26" s="67">
        <f>H26</f>
        <v>38008.450817549034</v>
      </c>
      <c r="K26" s="95"/>
    </row>
    <row r="27" spans="1:9" s="20" customFormat="1" ht="33" customHeight="1">
      <c r="A27" s="55"/>
      <c r="B27" s="56" t="s">
        <v>94</v>
      </c>
      <c r="C27" s="55" t="s">
        <v>90</v>
      </c>
      <c r="D27" s="66">
        <v>0</v>
      </c>
      <c r="E27" s="66">
        <v>0</v>
      </c>
      <c r="F27" s="69">
        <v>9.419</v>
      </c>
      <c r="G27" s="67">
        <v>9.659</v>
      </c>
      <c r="H27" s="67">
        <f>'[9]III. ТСО ТРК'!$D$45*1000</f>
        <v>12.484894241458301</v>
      </c>
      <c r="I27" s="67">
        <f>H27</f>
        <v>12.484894241458301</v>
      </c>
    </row>
    <row r="28" spans="1:9" s="20" customFormat="1" ht="25.5" customHeight="1">
      <c r="A28" s="55"/>
      <c r="B28" s="56" t="s">
        <v>95</v>
      </c>
      <c r="C28" s="55" t="s">
        <v>90</v>
      </c>
      <c r="D28" s="66">
        <v>0</v>
      </c>
      <c r="E28" s="66">
        <v>0</v>
      </c>
      <c r="F28" s="68">
        <v>53.225</v>
      </c>
      <c r="G28" s="68">
        <v>53.465</v>
      </c>
      <c r="H28" s="83">
        <f>'[9]III. ТСО ТРК'!$E$45*1000</f>
        <v>65.51237718634522</v>
      </c>
      <c r="I28" s="83">
        <f>H28</f>
        <v>65.51237718634522</v>
      </c>
    </row>
    <row r="29" spans="1:9" s="20" customFormat="1" ht="40.5" customHeight="1" hidden="1">
      <c r="A29" s="21" t="s">
        <v>13</v>
      </c>
      <c r="B29" s="22" t="s">
        <v>96</v>
      </c>
      <c r="C29" s="21" t="s">
        <v>90</v>
      </c>
      <c r="D29" s="23"/>
      <c r="E29" s="23"/>
      <c r="F29" s="23"/>
      <c r="G29" s="23"/>
      <c r="H29" s="23"/>
      <c r="I29" s="23"/>
    </row>
    <row r="30" spans="1:9" s="20" customFormat="1" ht="25.5" customHeight="1" hidden="1">
      <c r="A30" s="21" t="s">
        <v>17</v>
      </c>
      <c r="B30" s="22" t="s">
        <v>97</v>
      </c>
      <c r="C30" s="21"/>
      <c r="D30" s="23"/>
      <c r="E30" s="23"/>
      <c r="F30" s="23"/>
      <c r="G30" s="23"/>
      <c r="H30" s="23"/>
      <c r="I30" s="23"/>
    </row>
    <row r="31" spans="1:9" s="20" customFormat="1" ht="54" customHeight="1" hidden="1">
      <c r="A31" s="21" t="s">
        <v>18</v>
      </c>
      <c r="B31" s="22" t="s">
        <v>98</v>
      </c>
      <c r="C31" s="21" t="s">
        <v>90</v>
      </c>
      <c r="D31" s="23"/>
      <c r="E31" s="23"/>
      <c r="F31" s="23"/>
      <c r="G31" s="23"/>
      <c r="H31" s="23"/>
      <c r="I31" s="23"/>
    </row>
    <row r="32" spans="1:9" s="20" customFormat="1" ht="66.75" customHeight="1" hidden="1">
      <c r="A32" s="21" t="s">
        <v>20</v>
      </c>
      <c r="B32" s="22" t="s">
        <v>99</v>
      </c>
      <c r="C32" s="21" t="s">
        <v>90</v>
      </c>
      <c r="D32" s="23"/>
      <c r="E32" s="23"/>
      <c r="F32" s="23"/>
      <c r="G32" s="23"/>
      <c r="H32" s="23"/>
      <c r="I32" s="23"/>
    </row>
    <row r="33" spans="1:9" s="20" customFormat="1" ht="27" customHeight="1" hidden="1">
      <c r="A33" s="21" t="s">
        <v>22</v>
      </c>
      <c r="B33" s="22" t="s">
        <v>100</v>
      </c>
      <c r="C33" s="21" t="s">
        <v>16</v>
      </c>
      <c r="D33" s="23"/>
      <c r="E33" s="23"/>
      <c r="F33" s="23"/>
      <c r="G33" s="23"/>
      <c r="H33" s="23"/>
      <c r="I33" s="23"/>
    </row>
    <row r="34" spans="1:9" s="20" customFormat="1" ht="27" customHeight="1" hidden="1">
      <c r="A34" s="21"/>
      <c r="B34" s="22" t="s">
        <v>101</v>
      </c>
      <c r="C34" s="21" t="s">
        <v>16</v>
      </c>
      <c r="D34" s="23"/>
      <c r="E34" s="23"/>
      <c r="F34" s="23"/>
      <c r="G34" s="23"/>
      <c r="H34" s="23"/>
      <c r="I34" s="23"/>
    </row>
    <row r="35" spans="1:9" s="20" customFormat="1" ht="27" customHeight="1" hidden="1">
      <c r="A35" s="21"/>
      <c r="B35" s="22" t="s">
        <v>102</v>
      </c>
      <c r="C35" s="21" t="s">
        <v>16</v>
      </c>
      <c r="D35" s="23"/>
      <c r="E35" s="23"/>
      <c r="F35" s="23"/>
      <c r="G35" s="23"/>
      <c r="H35" s="23"/>
      <c r="I35" s="23"/>
    </row>
    <row r="36" spans="1:9" s="20" customFormat="1" ht="27" customHeight="1" hidden="1">
      <c r="A36" s="21"/>
      <c r="B36" s="22" t="s">
        <v>103</v>
      </c>
      <c r="C36" s="21" t="s">
        <v>16</v>
      </c>
      <c r="D36" s="23"/>
      <c r="E36" s="23"/>
      <c r="F36" s="23"/>
      <c r="G36" s="23"/>
      <c r="H36" s="23"/>
      <c r="I36" s="23"/>
    </row>
    <row r="37" spans="1:9" s="20" customFormat="1" ht="27" customHeight="1" hidden="1">
      <c r="A37" s="21"/>
      <c r="B37" s="22" t="s">
        <v>104</v>
      </c>
      <c r="C37" s="21" t="s">
        <v>16</v>
      </c>
      <c r="D37" s="23"/>
      <c r="E37" s="23"/>
      <c r="F37" s="23"/>
      <c r="G37" s="23"/>
      <c r="H37" s="23"/>
      <c r="I37" s="23"/>
    </row>
    <row r="38" spans="1:9" s="20" customFormat="1" ht="27" customHeight="1" hidden="1">
      <c r="A38" s="21" t="s">
        <v>28</v>
      </c>
      <c r="B38" s="22" t="s">
        <v>105</v>
      </c>
      <c r="C38" s="21" t="s">
        <v>16</v>
      </c>
      <c r="D38" s="23"/>
      <c r="E38" s="23"/>
      <c r="F38" s="23"/>
      <c r="G38" s="23"/>
      <c r="H38" s="23"/>
      <c r="I38" s="23"/>
    </row>
    <row r="39" spans="1:9" s="20" customFormat="1" ht="27" customHeight="1" hidden="1">
      <c r="A39" s="21" t="s">
        <v>30</v>
      </c>
      <c r="B39" s="22" t="s">
        <v>106</v>
      </c>
      <c r="C39" s="21" t="s">
        <v>107</v>
      </c>
      <c r="D39" s="23"/>
      <c r="E39" s="23"/>
      <c r="F39" s="23"/>
      <c r="G39" s="23"/>
      <c r="H39" s="23"/>
      <c r="I39" s="23"/>
    </row>
    <row r="40" spans="1:9" s="20" customFormat="1" ht="27" customHeight="1" hidden="1">
      <c r="A40" s="21"/>
      <c r="B40" s="22" t="s">
        <v>108</v>
      </c>
      <c r="C40" s="21" t="s">
        <v>107</v>
      </c>
      <c r="D40" s="23"/>
      <c r="E40" s="23"/>
      <c r="F40" s="23"/>
      <c r="G40" s="23"/>
      <c r="H40" s="23"/>
      <c r="I40" s="23"/>
    </row>
    <row r="41" spans="1:9" s="20" customFormat="1" ht="27" customHeight="1" hidden="1">
      <c r="A41" s="21" t="s">
        <v>34</v>
      </c>
      <c r="B41" s="22" t="s">
        <v>109</v>
      </c>
      <c r="C41" s="21" t="s">
        <v>88</v>
      </c>
      <c r="D41" s="23"/>
      <c r="E41" s="23"/>
      <c r="F41" s="23"/>
      <c r="G41" s="23"/>
      <c r="H41" s="23"/>
      <c r="I41" s="23"/>
    </row>
    <row r="42" spans="1:9" s="20" customFormat="1" ht="40.5" customHeight="1" hidden="1">
      <c r="A42" s="21" t="s">
        <v>35</v>
      </c>
      <c r="B42" s="22" t="s">
        <v>110</v>
      </c>
      <c r="C42" s="21" t="s">
        <v>111</v>
      </c>
      <c r="D42" s="23"/>
      <c r="E42" s="23"/>
      <c r="F42" s="23"/>
      <c r="G42" s="23"/>
      <c r="H42" s="23"/>
      <c r="I42" s="23"/>
    </row>
    <row r="43" spans="1:9" s="20" customFormat="1" ht="27" customHeight="1" hidden="1">
      <c r="A43" s="21" t="s">
        <v>112</v>
      </c>
      <c r="B43" s="22" t="s">
        <v>113</v>
      </c>
      <c r="C43" s="21" t="s">
        <v>111</v>
      </c>
      <c r="D43" s="23"/>
      <c r="E43" s="23"/>
      <c r="F43" s="23"/>
      <c r="G43" s="23"/>
      <c r="H43" s="23"/>
      <c r="I43" s="23"/>
    </row>
    <row r="44" spans="1:9" s="20" customFormat="1" ht="27" customHeight="1" hidden="1">
      <c r="A44" s="21" t="s">
        <v>114</v>
      </c>
      <c r="B44" s="22" t="s">
        <v>115</v>
      </c>
      <c r="C44" s="21" t="s">
        <v>111</v>
      </c>
      <c r="D44" s="23"/>
      <c r="E44" s="23"/>
      <c r="F44" s="23"/>
      <c r="G44" s="23"/>
      <c r="H44" s="23"/>
      <c r="I44" s="23"/>
    </row>
    <row r="45" spans="1:9" s="20" customFormat="1" ht="27" customHeight="1" hidden="1">
      <c r="A45" s="21"/>
      <c r="B45" s="22" t="s">
        <v>116</v>
      </c>
      <c r="C45" s="21" t="s">
        <v>111</v>
      </c>
      <c r="D45" s="23"/>
      <c r="E45" s="23"/>
      <c r="F45" s="23"/>
      <c r="G45" s="23"/>
      <c r="H45" s="23"/>
      <c r="I45" s="23"/>
    </row>
    <row r="46" spans="1:9" s="20" customFormat="1" ht="27" customHeight="1" hidden="1">
      <c r="A46" s="21"/>
      <c r="B46" s="22" t="s">
        <v>117</v>
      </c>
      <c r="C46" s="21" t="s">
        <v>111</v>
      </c>
      <c r="D46" s="23"/>
      <c r="E46" s="23"/>
      <c r="F46" s="23"/>
      <c r="G46" s="23"/>
      <c r="H46" s="23"/>
      <c r="I46" s="23"/>
    </row>
    <row r="47" spans="1:9" s="20" customFormat="1" ht="27" customHeight="1" hidden="1">
      <c r="A47" s="21"/>
      <c r="B47" s="22" t="s">
        <v>118</v>
      </c>
      <c r="C47" s="21" t="s">
        <v>111</v>
      </c>
      <c r="D47" s="23"/>
      <c r="E47" s="23"/>
      <c r="F47" s="23"/>
      <c r="G47" s="23"/>
      <c r="H47" s="23"/>
      <c r="I47" s="23"/>
    </row>
    <row r="48" spans="1:9" s="20" customFormat="1" ht="27" customHeight="1" hidden="1">
      <c r="A48" s="21"/>
      <c r="B48" s="22" t="s">
        <v>119</v>
      </c>
      <c r="C48" s="21" t="s">
        <v>111</v>
      </c>
      <c r="D48" s="23"/>
      <c r="E48" s="23"/>
      <c r="F48" s="23"/>
      <c r="G48" s="23"/>
      <c r="H48" s="23"/>
      <c r="I48" s="23"/>
    </row>
    <row r="49" spans="1:9" s="20" customFormat="1" ht="27" customHeight="1" hidden="1">
      <c r="A49" s="21" t="s">
        <v>120</v>
      </c>
      <c r="B49" s="22" t="s">
        <v>121</v>
      </c>
      <c r="C49" s="21" t="s">
        <v>111</v>
      </c>
      <c r="D49" s="23"/>
      <c r="E49" s="23"/>
      <c r="F49" s="23"/>
      <c r="G49" s="23"/>
      <c r="H49" s="23"/>
      <c r="I49" s="23"/>
    </row>
    <row r="50" spans="1:9" s="20" customFormat="1" ht="27" customHeight="1" hidden="1">
      <c r="A50" s="21" t="s">
        <v>36</v>
      </c>
      <c r="B50" s="22" t="s">
        <v>122</v>
      </c>
      <c r="C50" s="21"/>
      <c r="D50" s="23"/>
      <c r="E50" s="23"/>
      <c r="F50" s="23"/>
      <c r="G50" s="23"/>
      <c r="H50" s="23"/>
      <c r="I50" s="23"/>
    </row>
    <row r="51" spans="1:9" s="20" customFormat="1" ht="38.25" customHeight="1" hidden="1">
      <c r="A51" s="21" t="s">
        <v>37</v>
      </c>
      <c r="B51" s="22" t="s">
        <v>123</v>
      </c>
      <c r="C51" s="21" t="s">
        <v>124</v>
      </c>
      <c r="D51" s="23"/>
      <c r="E51" s="23"/>
      <c r="F51" s="23"/>
      <c r="G51" s="23"/>
      <c r="H51" s="23"/>
      <c r="I51" s="23"/>
    </row>
    <row r="52" spans="1:9" s="20" customFormat="1" ht="34.5" customHeight="1" hidden="1">
      <c r="A52" s="21" t="s">
        <v>125</v>
      </c>
      <c r="B52" s="22" t="s">
        <v>126</v>
      </c>
      <c r="C52" s="21" t="s">
        <v>111</v>
      </c>
      <c r="D52" s="23"/>
      <c r="E52" s="23"/>
      <c r="F52" s="23"/>
      <c r="G52" s="23"/>
      <c r="H52" s="23"/>
      <c r="I52" s="23"/>
    </row>
    <row r="53" spans="1:9" s="20" customFormat="1" ht="27" customHeight="1" hidden="1">
      <c r="A53" s="21" t="s">
        <v>127</v>
      </c>
      <c r="B53" s="22" t="s">
        <v>128</v>
      </c>
      <c r="C53" s="21" t="s">
        <v>129</v>
      </c>
      <c r="D53" s="23"/>
      <c r="E53" s="23"/>
      <c r="F53" s="23"/>
      <c r="G53" s="23"/>
      <c r="H53" s="23"/>
      <c r="I53" s="23"/>
    </row>
    <row r="54" spans="1:9" s="20" customFormat="1" ht="27" customHeight="1" hidden="1">
      <c r="A54" s="21"/>
      <c r="B54" s="22" t="s">
        <v>130</v>
      </c>
      <c r="C54" s="21" t="s">
        <v>129</v>
      </c>
      <c r="D54" s="23"/>
      <c r="E54" s="23"/>
      <c r="F54" s="23"/>
      <c r="G54" s="23"/>
      <c r="H54" s="23"/>
      <c r="I54" s="23"/>
    </row>
    <row r="55" spans="1:9" s="20" customFormat="1" ht="27" customHeight="1" hidden="1">
      <c r="A55" s="24"/>
      <c r="B55" s="25" t="s">
        <v>131</v>
      </c>
      <c r="C55" s="24" t="s">
        <v>129</v>
      </c>
      <c r="D55" s="26"/>
      <c r="E55" s="26"/>
      <c r="F55" s="26"/>
      <c r="G55" s="26"/>
      <c r="H55" s="26"/>
      <c r="I55" s="26"/>
    </row>
    <row r="56" s="17" customFormat="1" ht="17.25" customHeight="1">
      <c r="A56" s="16" t="s">
        <v>132</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2" max="8" man="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lvovana</cp:lastModifiedBy>
  <cp:lastPrinted>2015-04-16T10:47:42Z</cp:lastPrinted>
  <dcterms:created xsi:type="dcterms:W3CDTF">2014-08-15T10:06:32Z</dcterms:created>
  <dcterms:modified xsi:type="dcterms:W3CDTF">2015-04-29T02:45:44Z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