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960" windowWidth="28830" windowHeight="6150" activeTab="2"/>
  </bookViews>
  <sheets>
    <sheet name="прил.1" sheetId="1" r:id="rId1"/>
    <sheet name="титул" sheetId="2" r:id="rId2"/>
    <sheet name="прил.2 стр.1_5" sheetId="3" r:id="rId3"/>
    <sheet name="разд.3 стр.1_4" sheetId="4" r:id="rId4"/>
  </sheets>
  <externalReferences>
    <externalReference r:id="rId7"/>
    <externalReference r:id="rId8"/>
    <externalReference r:id="rId9"/>
    <externalReference r:id="rId10"/>
    <externalReference r:id="rId11"/>
    <externalReference r:id="rId12"/>
  </externalReferences>
  <definedNames>
    <definedName name="TABLE" localSheetId="2">'прил.2 стр.1_5'!$A$7:$F$47</definedName>
    <definedName name="TABLE" localSheetId="3">'разд.3 стр.1_4'!$A$8:$F$60</definedName>
    <definedName name="_xlnm.Print_Titles" localSheetId="2">'прил.2 стр.1_5'!$7:$7</definedName>
    <definedName name="_xlnm.Print_Titles" localSheetId="3">'разд.3 стр.1_4'!$8:$9</definedName>
    <definedName name="_xlnm.Print_Area" localSheetId="2">'прил.2 стр.1_5'!$A$1:$F$51</definedName>
    <definedName name="_xlnm.Print_Area" localSheetId="3">'разд.3 стр.1_4'!$A$1:$I$61</definedName>
  </definedNames>
  <calcPr fullCalcOnLoad="1"/>
</workbook>
</file>

<file path=xl/sharedStrings.xml><?xml version="1.0" encoding="utf-8"?>
<sst xmlns="http://schemas.openxmlformats.org/spreadsheetml/2006/main" count="279" uniqueCount="179">
  <si>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</si>
  <si>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</si>
  <si>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</si>
  <si>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</si>
  <si>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</si>
  <si>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</si>
  <si>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</si>
  <si>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</si>
  <si>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</si>
  <si>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</si>
  <si>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</si>
  <si>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</si>
  <si>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</si>
  <si>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</si>
  <si>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</si>
  <si>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</si>
  <si>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</si>
  <si>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</si>
  <si>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</si>
  <si>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</si>
  <si>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</si>
  <si>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</si>
  <si>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</si>
  <si>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</si>
  <si>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</si>
  <si>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</si>
  <si>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</si>
  <si>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</si>
  <si>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</si>
  <si>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</si>
  <si>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</si>
  <si>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</si>
  <si>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</si>
  <si>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</si>
  <si>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</si>
  <si>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</si>
  <si>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</si>
  <si>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</si>
  <si>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</si>
  <si>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</si>
  <si>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</si>
  <si>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</si>
  <si>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</si>
  <si>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</si>
  <si>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</si>
  <si>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</si>
  <si>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</si>
  <si>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</si>
  <si>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</si>
  <si>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</si>
  <si>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</si>
  <si>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</si>
  <si>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</si>
  <si>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</si>
  <si>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</si>
  <si>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</si>
  <si>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</si>
  <si>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</si>
  <si>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</si>
  <si>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</si>
  <si>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</si>
  <si>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</si>
  <si>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</si>
  <si>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</si>
  <si>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</si>
  <si>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</si>
  <si>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</si>
  <si>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</si>
  <si>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</si>
  <si>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</si>
  <si>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</si>
  <si>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</si>
  <si>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</si>
  <si>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</si>
  <si>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</si>
  <si>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</si>
  <si>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</si>
  <si>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</si>
  <si>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</si>
  <si>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</si>
  <si>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</si>
  <si>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</si>
  <si>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</si>
  <si>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</si>
  <si>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</si>
  <si>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</si>
  <si>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</si>
  <si>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</si>
  <si>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</si>
  <si>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</si>
  <si>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</si>
  <si>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</si>
  <si>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</si>
  <si>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</si>
  <si>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</si>
  <si>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</si>
  <si>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</si>
  <si>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</si>
  <si>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</si>
  <si>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</si>
  <si>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</si>
  <si>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</si>
  <si>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</si>
  <si>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</si>
  <si>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</si>
  <si>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</si>
  <si>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</si>
  <si>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</si>
  <si>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</si>
  <si>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</si>
  <si>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</si>
  <si>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</si>
  <si>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</si>
  <si>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</si>
  <si>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</si>
  <si>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</si>
  <si>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</si>
  <si>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</si>
  <si>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</si>
  <si>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</si>
  <si>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</si>
  <si>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</si>
  <si>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</si>
  <si>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</si>
  <si>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</si>
  <si>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</si>
  <si>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</si>
  <si>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</si>
  <si>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</si>
  <si>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</si>
  <si>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</si>
  <si>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</si>
  <si>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</si>
  <si>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</si>
  <si>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</si>
  <si>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</si>
  <si>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</si>
  <si>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</si>
  <si>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</si>
  <si>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</si>
  <si>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(вид цены (тарифа) на</t>
  </si>
  <si>
    <t>год</t>
  </si>
  <si>
    <t>(расчетный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</si>
  <si>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</si>
  <si>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</si>
  <si>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</si>
  <si>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</si>
  <si>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</si>
  <si>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</si>
  <si>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</si>
  <si>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</si>
  <si>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</si>
  <si>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</si>
  <si>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</si>
  <si>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</si>
  <si>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</si>
  <si>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</si>
  <si>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Общество с ограниченной ответственностью "Энергонефть Томск" /  ООО "Энергонефть Томск"</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</si>
  <si>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</si>
  <si>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</si>
  <si>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</si>
  <si>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Мажурин Виктор Александрович</t>
  </si>
  <si>
    <t>ent_secr@energoneft-t.ru</t>
  </si>
  <si>
    <t>(382 59) 6-30-04</t>
  </si>
  <si>
    <t>(382 59) 6-36-07</t>
  </si>
  <si>
    <t>Монопотребитель</t>
  </si>
  <si>
    <t>Межсетевые</t>
  </si>
  <si>
    <t>услуги по передаче электрической энергии (мощности) (монопотребитель)</t>
  </si>
  <si>
    <t>услуги по передаче электрической энергии (мощности) (межсетевые)</t>
  </si>
  <si>
    <t>1.2.1.</t>
  </si>
  <si>
    <t>1.2.2.</t>
  </si>
  <si>
    <t>-</t>
  </si>
  <si>
    <t>7,40%
Приказ от 26.09.2013г № 655</t>
  </si>
  <si>
    <t>Фактические показатели 
за 2016 год</t>
  </si>
  <si>
    <t>Показатели, утвержденные 
на 2017г.</t>
  </si>
  <si>
    <t>Предложения 
на расчетный период регулирования 2018г.</t>
  </si>
  <si>
    <t>7,47%
Приказ от 26.09.2013г № 655</t>
  </si>
  <si>
    <t>ООО "ЭНТ" воздержалось от присоединения к тарифному соглашению до 31.12.2019г.</t>
  </si>
  <si>
    <t>1.2.3.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</si>
</sst>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_-* #,##0.000_р_._-;\-* #,##0.000_р_._-;_-* &quot;-&quot;??_р_._-;_-@_-"/>
    <numFmt numFmtId="179" formatCode="0.0"/>
    <numFmt numFmtId="180" formatCode="_-* #,##0.0000_р_._-;\-* #,##0.0000_р_._-;_-* &quot;-&quot;??_р_._-;_-@_-"/>
    <numFmt numFmtId="181" formatCode="_-* #,##0.0_р_._-;\-* #,##0.0_р_._-;_-* &quot;-&quot;??_р_._-;_-@_-"/>
    <numFmt numFmtId="182" formatCode="0.0000000"/>
    <numFmt numFmtId="183" formatCode="0.000000"/>
    <numFmt numFmtId="184" formatCode="0.00000"/>
    <numFmt numFmtId="185" formatCode="0.0000"/>
    <numFmt numFmtId="186" formatCode="0.000"/>
    <numFmt numFmtId="187" formatCode="_-* #,##0.00000_р_._-;\-* #,##0.00000_р_._-;_-* &quot;-&quot;??_р_._-;_-@_-"/>
  </numFmts>
  <fonts count="55">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u val="single"/>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56"/>
      <name val="Times New Roman"/>
      <family val="1"/>
    </font>
    <font>
      <sz val="12"/>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3"/>
      <name val="Times New Roman"/>
      <family val="1"/>
    </font>
    <font>
      <sz val="12"/>
      <color theme="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01">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1" fillId="0" borderId="0" xfId="0" applyFont="1" applyAlignment="1">
      <alignmen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9" fillId="0" borderId="13" xfId="53"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0"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0" xfId="53" applyFont="1" applyBorder="1" applyAlignment="1">
      <alignment horizontal="center" vertical="top"/>
      <protection/>
    </xf>
    <xf numFmtId="0" fontId="9" fillId="0" borderId="14" xfId="53" applyFont="1" applyBorder="1" applyAlignment="1">
      <alignment horizontal="center" vertical="top" wrapText="1"/>
      <protection/>
    </xf>
    <xf numFmtId="0" fontId="9" fillId="0" borderId="14" xfId="53" applyFont="1" applyBorder="1" applyAlignment="1">
      <alignment horizontal="left" vertical="top" wrapText="1"/>
      <protection/>
    </xf>
    <xf numFmtId="0" fontId="9" fillId="0" borderId="14" xfId="53" applyFont="1" applyBorder="1" applyAlignment="1">
      <alignment horizontal="center" vertical="top"/>
      <protection/>
    </xf>
    <xf numFmtId="0" fontId="3" fillId="0" borderId="0" xfId="0" applyFont="1" applyAlignment="1">
      <alignment horizontal="left" vertical="center" indent="15"/>
    </xf>
    <xf numFmtId="0" fontId="1" fillId="0" borderId="0" xfId="0" applyFont="1" applyAlignment="1">
      <alignment horizontal="righ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xf>
    <xf numFmtId="0" fontId="1"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centerContinuous" vertical="center"/>
    </xf>
    <xf numFmtId="0" fontId="0" fillId="0" borderId="0" xfId="0" applyAlignment="1">
      <alignment horizontal="centerContinuous"/>
    </xf>
    <xf numFmtId="0" fontId="3" fillId="0" borderId="0" xfId="0" applyFont="1" applyAlignment="1">
      <alignment horizontal="right" vertical="center"/>
    </xf>
    <xf numFmtId="0" fontId="12" fillId="0" borderId="0" xfId="0" applyFont="1" applyAlignment="1">
      <alignment horizontal="right" vertical="center"/>
    </xf>
    <xf numFmtId="0" fontId="15" fillId="0" borderId="14" xfId="0" applyFont="1" applyBorder="1" applyAlignment="1">
      <alignment horizontal="left"/>
    </xf>
    <xf numFmtId="0" fontId="7" fillId="0" borderId="0" xfId="0" applyFont="1" applyAlignment="1">
      <alignment horizontal="left" wrapText="1"/>
    </xf>
    <xf numFmtId="0" fontId="0" fillId="0" borderId="0" xfId="0"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7" fillId="0" borderId="15" xfId="0" applyFont="1" applyBorder="1" applyAlignment="1">
      <alignment horizontal="center" wrapText="1"/>
    </xf>
    <xf numFmtId="0" fontId="1" fillId="0" borderId="14" xfId="0" applyFont="1" applyBorder="1" applyAlignment="1">
      <alignment horizontal="left" vertical="center"/>
    </xf>
    <xf numFmtId="0" fontId="40" fillId="0" borderId="0" xfId="42" applyAlignment="1">
      <alignment/>
    </xf>
    <xf numFmtId="0" fontId="9" fillId="7" borderId="0" xfId="53" applyFont="1" applyFill="1" applyBorder="1" applyAlignment="1">
      <alignment horizontal="center" vertical="top" wrapText="1"/>
      <protection/>
    </xf>
    <xf numFmtId="0" fontId="9" fillId="7" borderId="0" xfId="53" applyFont="1" applyFill="1" applyBorder="1" applyAlignment="1">
      <alignment horizontal="left" vertical="top" wrapText="1"/>
      <protection/>
    </xf>
    <xf numFmtId="0" fontId="9" fillId="7" borderId="0" xfId="53" applyFont="1" applyFill="1" applyBorder="1" applyAlignment="1">
      <alignment horizontal="center" vertical="top"/>
      <protection/>
    </xf>
    <xf numFmtId="0" fontId="1" fillId="7" borderId="0" xfId="0" applyFont="1" applyFill="1" applyAlignment="1">
      <alignment horizontal="center" vertical="top" wrapText="1"/>
    </xf>
    <xf numFmtId="0" fontId="1" fillId="7" borderId="0" xfId="0" applyFont="1" applyFill="1" applyAlignment="1">
      <alignment horizontal="left" vertical="top" wrapText="1"/>
    </xf>
    <xf numFmtId="0" fontId="1" fillId="7" borderId="0" xfId="0" applyFont="1" applyFill="1" applyAlignment="1">
      <alignment horizontal="center" vertical="top"/>
    </xf>
    <xf numFmtId="4" fontId="1" fillId="7" borderId="0" xfId="0" applyNumberFormat="1" applyFont="1" applyFill="1" applyAlignment="1">
      <alignment horizontal="center" vertical="top"/>
    </xf>
    <xf numFmtId="10" fontId="1" fillId="7" borderId="0" xfId="57" applyNumberFormat="1" applyFont="1" applyFill="1" applyAlignment="1">
      <alignment horizontal="center" vertical="top"/>
    </xf>
    <xf numFmtId="0" fontId="53" fillId="7" borderId="0" xfId="53" applyFont="1" applyFill="1" applyBorder="1" applyAlignment="1">
      <alignment horizontal="center" vertical="top" wrapText="1"/>
      <protection/>
    </xf>
    <xf numFmtId="0" fontId="53" fillId="7" borderId="0" xfId="53" applyFont="1" applyFill="1" applyBorder="1" applyAlignment="1">
      <alignment horizontal="left" vertical="top" wrapText="1"/>
      <protection/>
    </xf>
    <xf numFmtId="0" fontId="53" fillId="7" borderId="0" xfId="53" applyFont="1" applyFill="1" applyBorder="1" applyAlignment="1">
      <alignment horizontal="center" vertical="top"/>
      <protection/>
    </xf>
    <xf numFmtId="0" fontId="1" fillId="7" borderId="0" xfId="0" applyFont="1" applyFill="1" applyBorder="1" applyAlignment="1">
      <alignment horizontal="center" vertical="top" wrapText="1"/>
    </xf>
    <xf numFmtId="0" fontId="1" fillId="7" borderId="0" xfId="0" applyFont="1" applyFill="1" applyBorder="1" applyAlignment="1">
      <alignment horizontal="left" vertical="top" wrapText="1"/>
    </xf>
    <xf numFmtId="0" fontId="1" fillId="7" borderId="0" xfId="0" applyFont="1" applyFill="1" applyBorder="1" applyAlignment="1">
      <alignment horizontal="center" vertical="top"/>
    </xf>
    <xf numFmtId="0" fontId="1" fillId="7" borderId="14" xfId="0" applyFont="1" applyFill="1" applyBorder="1" applyAlignment="1">
      <alignment horizontal="center" vertical="top" wrapText="1"/>
    </xf>
    <xf numFmtId="0" fontId="1" fillId="7" borderId="14" xfId="0" applyFont="1" applyFill="1" applyBorder="1" applyAlignment="1">
      <alignment horizontal="left" vertical="top" wrapText="1"/>
    </xf>
    <xf numFmtId="177" fontId="1" fillId="7" borderId="0" xfId="0" applyNumberFormat="1" applyFont="1" applyFill="1" applyAlignment="1">
      <alignment horizontal="center" vertical="top"/>
    </xf>
    <xf numFmtId="171" fontId="53" fillId="7" borderId="0" xfId="60" applyFont="1" applyFill="1" applyBorder="1" applyAlignment="1">
      <alignment horizontal="center" vertical="top"/>
    </xf>
    <xf numFmtId="171" fontId="53" fillId="7" borderId="0" xfId="53" applyNumberFormat="1" applyFont="1" applyFill="1" applyBorder="1" applyAlignment="1">
      <alignment horizontal="right"/>
      <protection/>
    </xf>
    <xf numFmtId="0" fontId="53" fillId="7" borderId="0" xfId="53" applyFont="1" applyFill="1" applyBorder="1" applyAlignment="1">
      <alignment horizontal="right"/>
      <protection/>
    </xf>
    <xf numFmtId="0" fontId="1" fillId="7" borderId="0" xfId="0" applyFont="1" applyFill="1" applyAlignment="1">
      <alignment horizontal="center" wrapText="1"/>
    </xf>
    <xf numFmtId="0" fontId="1" fillId="7" borderId="0" xfId="0" applyFont="1" applyFill="1" applyAlignment="1">
      <alignment horizontal="left" wrapText="1"/>
    </xf>
    <xf numFmtId="171" fontId="1" fillId="7" borderId="0" xfId="60" applyFont="1" applyFill="1" applyAlignment="1">
      <alignment horizontal="right"/>
    </xf>
    <xf numFmtId="0" fontId="54" fillId="7" borderId="0" xfId="0" applyFont="1" applyFill="1" applyAlignment="1">
      <alignment horizontal="left" vertical="top" wrapText="1"/>
    </xf>
    <xf numFmtId="0" fontId="54" fillId="7" borderId="0" xfId="0" applyFont="1" applyFill="1" applyAlignment="1">
      <alignment horizontal="center" vertical="top" wrapText="1"/>
    </xf>
    <xf numFmtId="171" fontId="1" fillId="7" borderId="0" xfId="60" applyFont="1" applyFill="1" applyAlignment="1">
      <alignment horizontal="center" vertical="top"/>
    </xf>
    <xf numFmtId="171" fontId="53" fillId="7" borderId="0" xfId="60" applyFont="1" applyFill="1" applyBorder="1" applyAlignment="1">
      <alignment horizontal="right"/>
    </xf>
    <xf numFmtId="4" fontId="1" fillId="0" borderId="0" xfId="0" applyNumberFormat="1" applyFont="1" applyAlignment="1">
      <alignment horizontal="center" vertical="top"/>
    </xf>
    <xf numFmtId="171" fontId="1" fillId="0" borderId="0" xfId="60" applyFont="1" applyAlignment="1">
      <alignment horizontal="center" vertical="center"/>
    </xf>
    <xf numFmtId="177" fontId="1" fillId="0" borderId="0" xfId="0" applyNumberFormat="1" applyFont="1" applyAlignment="1">
      <alignment horizontal="center" vertical="top"/>
    </xf>
    <xf numFmtId="178" fontId="10" fillId="0" borderId="0" xfId="60" applyNumberFormat="1" applyFont="1" applyAlignment="1">
      <alignment vertical="top"/>
    </xf>
    <xf numFmtId="180" fontId="10" fillId="0" borderId="0" xfId="0" applyNumberFormat="1" applyFont="1" applyAlignment="1">
      <alignment vertical="top"/>
    </xf>
    <xf numFmtId="0" fontId="7" fillId="0" borderId="0" xfId="0" applyFont="1" applyAlignment="1">
      <alignment horizontal="left" vertical="center"/>
    </xf>
    <xf numFmtId="171" fontId="1" fillId="7" borderId="14" xfId="60" applyFont="1" applyFill="1" applyBorder="1" applyAlignment="1">
      <alignment horizontal="center" vertical="top"/>
    </xf>
    <xf numFmtId="171" fontId="53" fillId="7" borderId="0" xfId="53" applyNumberFormat="1" applyFont="1" applyFill="1" applyBorder="1" applyAlignment="1">
      <alignment horizontal="right" vertical="center"/>
      <protection/>
    </xf>
    <xf numFmtId="178" fontId="53" fillId="7" borderId="0" xfId="53" applyNumberFormat="1" applyFont="1" applyFill="1" applyBorder="1" applyAlignment="1">
      <alignment horizontal="right" vertical="center"/>
      <protection/>
    </xf>
    <xf numFmtId="0" fontId="53" fillId="7" borderId="0" xfId="53" applyFont="1" applyFill="1" applyBorder="1" applyAlignment="1">
      <alignment horizontal="right" vertical="center"/>
      <protection/>
    </xf>
    <xf numFmtId="186" fontId="53" fillId="7" borderId="0" xfId="53" applyNumberFormat="1" applyFont="1" applyFill="1" applyBorder="1" applyAlignment="1">
      <alignment horizontal="right" vertical="center"/>
      <protection/>
    </xf>
    <xf numFmtId="171" fontId="1" fillId="33" borderId="0" xfId="60" applyFont="1" applyFill="1" applyAlignment="1">
      <alignment horizontal="center"/>
    </xf>
    <xf numFmtId="171" fontId="1" fillId="33" borderId="0" xfId="60" applyFont="1" applyFill="1" applyAlignment="1">
      <alignment horizontal="center" vertical="center"/>
    </xf>
    <xf numFmtId="171" fontId="54" fillId="33" borderId="0" xfId="60" applyFont="1" applyFill="1" applyAlignment="1">
      <alignment horizontal="center" vertical="center"/>
    </xf>
    <xf numFmtId="171" fontId="1" fillId="33" borderId="0" xfId="60" applyFont="1" applyFill="1" applyAlignment="1">
      <alignment horizontal="center" vertical="top"/>
    </xf>
    <xf numFmtId="10" fontId="1" fillId="33" borderId="0" xfId="0" applyNumberFormat="1" applyFont="1" applyFill="1" applyAlignment="1">
      <alignment horizontal="center" vertical="top" wrapText="1"/>
    </xf>
    <xf numFmtId="171" fontId="53" fillId="7" borderId="0" xfId="60" applyFont="1" applyFill="1" applyBorder="1" applyAlignment="1">
      <alignment horizontal="right" vertical="center"/>
    </xf>
    <xf numFmtId="171" fontId="1" fillId="7" borderId="0" xfId="60" applyFont="1" applyFill="1" applyAlignment="1">
      <alignment horizontal="center"/>
    </xf>
    <xf numFmtId="171" fontId="1" fillId="7" borderId="0" xfId="60" applyFont="1" applyFill="1" applyAlignment="1">
      <alignment horizontal="center" vertical="center"/>
    </xf>
    <xf numFmtId="171" fontId="54" fillId="7" borderId="0" xfId="60" applyFont="1" applyFill="1" applyAlignment="1">
      <alignment horizontal="center" vertical="center"/>
    </xf>
    <xf numFmtId="10" fontId="1" fillId="7" borderId="0" xfId="0" applyNumberFormat="1" applyFont="1" applyFill="1" applyAlignment="1">
      <alignment horizontal="center" vertical="top" wrapText="1"/>
    </xf>
    <xf numFmtId="10" fontId="1" fillId="7" borderId="0" xfId="0" applyNumberFormat="1" applyFont="1" applyFill="1" applyAlignment="1">
      <alignment horizontal="center" vertical="top"/>
    </xf>
    <xf numFmtId="0" fontId="7" fillId="0" borderId="0" xfId="0" applyFont="1" applyAlignment="1">
      <alignment horizontal="center" wrapText="1"/>
    </xf>
    <xf numFmtId="0" fontId="7" fillId="0" borderId="0" xfId="0" applyFont="1" applyAlignment="1">
      <alignment horizontal="center"/>
    </xf>
    <xf numFmtId="0" fontId="1" fillId="7" borderId="0" xfId="0" applyFont="1" applyFill="1" applyBorder="1" applyAlignment="1">
      <alignment horizontal="center" vertical="top" wrapText="1"/>
    </xf>
    <xf numFmtId="0" fontId="3" fillId="0" borderId="0" xfId="0" applyFont="1" applyAlignment="1">
      <alignment horizontal="left" wrapText="1" indent="3"/>
    </xf>
    <xf numFmtId="0" fontId="9" fillId="0" borderId="16" xfId="53" applyFont="1" applyBorder="1" applyAlignment="1">
      <alignment horizontal="center" vertical="center" wrapText="1"/>
      <protection/>
    </xf>
    <xf numFmtId="0" fontId="9" fillId="0" borderId="13"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nt\files\&#1056;&#1069;&#1050;%202017\&#1055;&#1077;&#1088;&#1077;&#1076;&#1072;&#1095;&#1072;%20&#1101;&#1083;&#1077;&#1082;&#1090;&#1088;&#1086;&#1101;&#1085;&#1077;&#1088;&#1075;&#1080;&#1080;\&#1058;&#1086;&#1084;&#1089;&#1082;&#1072;&#1103;%20&#1086;&#1073;&#1083;&#1072;&#1089;&#1090;&#1100;\&#1041;&#1072;&#1083;&#1072;&#1085;&#1089;&#1099;\31TSET.NET.2013_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t\files\&#1056;&#1069;&#1050;%202018\&#1055;&#1077;&#1088;&#1077;&#1076;&#1072;&#1095;&#1072;%20&#1101;&#1083;&#1077;&#1082;&#1090;&#1088;&#1086;&#1101;&#1085;&#1088;&#1077;&#1075;&#1080;&#1080;\&#1058;&#1102;&#1084;&#1077;&#1085;&#1089;&#1082;&#1072;&#1103;%20&#1086;&#1073;&#1083;&#1072;&#1089;&#1090;&#1100;\Predlozhenie_o_razmere_cen__tarifov__Tjumen_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7;&#1084;&#1077;&#1090;&#1099;\&#1057;&#1084;&#1077;&#1090;&#1072;%20&#1076;&#1083;&#1103;%20&#1082;&#1086;&#1088;&#1088;&#1077;&#1082;&#1090;&#1080;&#1088;&#1086;&#1074;&#1082;&#1080;%20&#1085;&#1072;%20201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1;&#1072;&#1083;&#1072;&#1085;&#1089;&#1099;\new_31TSET.NET.2014_201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nt\files\&#1055;&#1069;&#1054;\2017\&#1041;&#1080;&#1079;&#1085;&#1077;&#1089;-&#1087;&#1083;&#1072;&#1085;%202017&#1075;\V_&#1053;&#1054;&#1071;&#1041;&#1056;&#1068;_&#1087;&#1086;%20&#1090;&#1072;&#1088;&#1080;&#1092;&#1072;&#1084;\&#1041;&#1055;17-21&#1087;&#1086;%20&#1090;&#1072;&#1088;&#1080;&#1092;&#1072;&#1084;_&#1080;&#1079;&#1084;.&#1040;&#1059;&#105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56;&#1072;&#1089;&#1095;&#1105;&#1090;&#1099;%20&#1087;&#1086;%20&#1089;&#1090;&#1072;&#1090;&#1100;&#1103;&#1084;%20&#1089;&#1084;&#1077;&#1090;&#1099;\&#1056;&#1072;&#1089;&#1095;&#1077;&#1090;%20&#1090;&#1072;&#1088;&#1080;&#1092;&#1086;&#1074;%20&#1085;&#1072;%202018&#1075;&#1086;&#1076;%20(0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P2.1"/>
      <sheetName val="P2.2"/>
      <sheetName val="1.30."/>
      <sheetName val="2.3"/>
    </sheetNames>
    <sheetDataSet>
      <sheetData sheetId="4">
        <row r="21">
          <cell r="BF21">
            <v>1965.6809929999997</v>
          </cell>
          <cell r="BK21">
            <v>1849.222451</v>
          </cell>
        </row>
        <row r="23">
          <cell r="BF23">
            <v>11.578277</v>
          </cell>
        </row>
      </sheetData>
      <sheetData sheetId="5">
        <row r="15">
          <cell r="AZ15">
            <v>206.092</v>
          </cell>
        </row>
        <row r="21">
          <cell r="BE21">
            <v>215.54582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
      <sheetName val="прил.1"/>
      <sheetName val="прил.2 стр.1_5"/>
      <sheetName val="разд.3 стр.1_4"/>
    </sheetNames>
    <sheetDataSet>
      <sheetData sheetId="2">
        <row r="9">
          <cell r="D9">
            <v>2459497.36609042</v>
          </cell>
        </row>
        <row r="10">
          <cell r="D10">
            <v>84515.48612042004</v>
          </cell>
        </row>
        <row r="11">
          <cell r="D11">
            <v>85900.19687042013</v>
          </cell>
        </row>
        <row r="12">
          <cell r="D12">
            <v>47217.57046042008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2"/>
      <sheetName val="ИПЦ"/>
      <sheetName val="Лист5"/>
      <sheetName val="Смета"/>
      <sheetName val="Ф 2"/>
      <sheetName val="Кор"/>
      <sheetName val="Таблица 1"/>
      <sheetName val="Таблица 2"/>
      <sheetName val="Таблица 3"/>
      <sheetName val="Таблица 3.2."/>
      <sheetName val="Таблица 3.3"/>
      <sheetName val="Таблица 3.4"/>
      <sheetName val="Таблица 3.5"/>
      <sheetName val="Таблица 3.6"/>
      <sheetName val="Таблица 3.7"/>
      <sheetName val="Таблица 3.8"/>
      <sheetName val="Таблица 4"/>
      <sheetName val="Таблица 4.3."/>
      <sheetName val="Таблица 4.1."/>
      <sheetName val="Таблица 4.2."/>
      <sheetName val="Таблица 5"/>
      <sheetName val="Таблица 6"/>
      <sheetName val="Таблица 7"/>
      <sheetName val="Таблица 7.1."/>
      <sheetName val="Таблица 8"/>
      <sheetName val="Выручка-потери"/>
      <sheetName val="Таблица 7.1. (2)"/>
      <sheetName val="ФСК"/>
      <sheetName val="Факт 2016"/>
      <sheetName val="ФОТ 2016"/>
    </sheetNames>
    <sheetDataSet>
      <sheetData sheetId="3">
        <row r="15">
          <cell r="G15">
            <v>24851.61</v>
          </cell>
          <cell r="I15">
            <v>24643.200374</v>
          </cell>
          <cell r="K15">
            <v>25013.051197</v>
          </cell>
        </row>
        <row r="24">
          <cell r="G24">
            <v>61590.8345</v>
          </cell>
          <cell r="I24">
            <v>65218.900239833245</v>
          </cell>
          <cell r="K24">
            <v>73282.40096930531</v>
          </cell>
        </row>
        <row r="30">
          <cell r="G30">
            <v>303108.55975</v>
          </cell>
          <cell r="I30">
            <v>290144.6907106912</v>
          </cell>
          <cell r="K30">
            <v>323547.89886763174</v>
          </cell>
        </row>
        <row r="48">
          <cell r="G48">
            <v>528472.6010350669</v>
          </cell>
          <cell r="I48">
            <v>489020.3367536386</v>
          </cell>
          <cell r="K48">
            <v>550254.9794750202</v>
          </cell>
        </row>
        <row r="69">
          <cell r="G69">
            <v>699917.67458</v>
          </cell>
          <cell r="I69">
            <v>702806.4759753016</v>
          </cell>
          <cell r="K69">
            <v>660186.4724657859</v>
          </cell>
        </row>
        <row r="70">
          <cell r="I70">
            <v>-25504.008113669493</v>
          </cell>
          <cell r="K70">
            <v>14338.567780108227</v>
          </cell>
        </row>
        <row r="77">
          <cell r="G77">
            <v>376.8382227611918</v>
          </cell>
          <cell r="I77">
            <v>372.0085764197664</v>
          </cell>
          <cell r="K77">
            <v>388.1618025623248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P2.1"/>
      <sheetName val="P2.2"/>
      <sheetName val="1.30."/>
      <sheetName val="2.3"/>
    </sheetNames>
    <sheetDataSet>
      <sheetData sheetId="4">
        <row r="18">
          <cell r="AO18">
            <v>7.350746624849734</v>
          </cell>
        </row>
        <row r="21">
          <cell r="AO21">
            <v>1937.6230400000002</v>
          </cell>
          <cell r="AT21">
            <v>1823.831671</v>
          </cell>
          <cell r="BF21">
            <v>1934.1112695612003</v>
          </cell>
          <cell r="BK21">
            <v>1824.73091147298</v>
          </cell>
          <cell r="BW21">
            <v>2009.61797437416</v>
          </cell>
          <cell r="CB21">
            <v>1898.1437308647116</v>
          </cell>
        </row>
        <row r="23">
          <cell r="AO23">
            <v>12.484632999999999</v>
          </cell>
          <cell r="BF23">
            <v>11.578277</v>
          </cell>
          <cell r="BW23">
            <v>12.484632999999999</v>
          </cell>
        </row>
      </sheetData>
      <sheetData sheetId="5">
        <row r="15">
          <cell r="AO15">
            <v>198.9150833333333</v>
          </cell>
          <cell r="BF15">
            <v>177.25796006368668</v>
          </cell>
          <cell r="BW15">
            <v>154.92821567240287</v>
          </cell>
        </row>
        <row r="18">
          <cell r="BW18">
            <v>7.4698485077250325</v>
          </cell>
        </row>
        <row r="21">
          <cell r="AT21">
            <v>211.73600000000002</v>
          </cell>
          <cell r="BK21">
            <v>213.71159484128304</v>
          </cell>
          <cell r="CB21">
            <v>222.496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Эко"/>
      <sheetName val="Эко Энергонефть-Томск"/>
      <sheetName val="Эко Энергонефть-Томск с АУП"/>
      <sheetName val="БП АУП"/>
      <sheetName val="Эко без АУП"/>
      <sheetName val="СВОД без АУП"/>
      <sheetName val="Эко с АУП"/>
      <sheetName val="Энергия 2017"/>
      <sheetName val="ЭКО2017"/>
      <sheetName val="БП_ТН"/>
      <sheetName val="Про"/>
      <sheetName val="ТЭП БП17-21"/>
      <sheetName val="Лист2"/>
      <sheetName val="Struct"/>
      <sheetName val="СВОД"/>
      <sheetName val="СВОД (2)"/>
      <sheetName val="на рассмотрение"/>
      <sheetName val="взносы"/>
      <sheetName val="HR"/>
      <sheetName val="ФЗП в  ВНР"/>
      <sheetName val="ФВСХ"/>
      <sheetName val="Соц.Пр."/>
      <sheetName val="аренда и КР"/>
      <sheetName val="Capex"/>
      <sheetName val="изменения АУП"/>
    </sheetNames>
    <sheetDataSet>
      <sheetData sheetId="11">
        <row r="373">
          <cell r="I373">
            <v>425558.41</v>
          </cell>
          <cell r="O373">
            <v>432545.36</v>
          </cell>
        </row>
        <row r="374">
          <cell r="I374">
            <v>159</v>
          </cell>
          <cell r="O374">
            <v>174.47</v>
          </cell>
        </row>
        <row r="407">
          <cell r="I407">
            <v>23239.49</v>
          </cell>
          <cell r="O407">
            <v>21460.02</v>
          </cell>
        </row>
        <row r="408">
          <cell r="I408">
            <v>9.26</v>
          </cell>
          <cell r="O408">
            <v>13.89</v>
          </cell>
        </row>
        <row r="426">
          <cell r="I426">
            <v>137.93</v>
          </cell>
          <cell r="O426">
            <v>142.17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ст1"/>
    </sheetNames>
    <sheetDataSet>
      <sheetData sheetId="0">
        <row r="25">
          <cell r="M25">
            <v>180.21</v>
          </cell>
          <cell r="N25">
            <v>180.21</v>
          </cell>
        </row>
        <row r="40">
          <cell r="E40">
            <v>51.01</v>
          </cell>
          <cell r="F40">
            <v>52.4</v>
          </cell>
          <cell r="I40">
            <v>1957.75</v>
          </cell>
          <cell r="J40">
            <v>2006.92</v>
          </cell>
          <cell r="M40">
            <v>789.67</v>
          </cell>
          <cell r="N40">
            <v>789.67</v>
          </cell>
        </row>
        <row r="41">
          <cell r="E41">
            <v>26506.4</v>
          </cell>
          <cell r="F41">
            <v>28285.32</v>
          </cell>
          <cell r="I41">
            <v>993278.43</v>
          </cell>
          <cell r="J41">
            <v>1055854.97</v>
          </cell>
          <cell r="M41">
            <v>429651.99</v>
          </cell>
          <cell r="N41">
            <v>436919.68</v>
          </cell>
        </row>
        <row r="42">
          <cell r="E42">
            <v>12.99333</v>
          </cell>
          <cell r="F42">
            <v>12.5411</v>
          </cell>
          <cell r="I42">
            <v>320.12</v>
          </cell>
          <cell r="J42">
            <v>340.28756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t_secr@energoneft-t.ru"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24"/>
  <sheetViews>
    <sheetView zoomScalePageLayoutView="0" workbookViewId="0" topLeftCell="A1">
      <selection activeCell="S25" sqref="S25"/>
    </sheetView>
  </sheetViews>
  <sheetFormatPr defaultColWidth="9.00390625" defaultRowHeight="12.75"/>
  <cols>
    <col min="1" max="1" width="30.75390625" style="0" customWidth="1"/>
    <col min="2" max="2" width="11.00390625" style="0" bestFit="1" customWidth="1"/>
  </cols>
  <sheetData>
    <row r="2" ht="12.75">
      <c r="H2" s="36" t="s">
        <v>144</v>
      </c>
    </row>
    <row r="3" ht="12.75">
      <c r="H3" s="36" t="s">
        <v>145</v>
      </c>
    </row>
    <row r="4" ht="12.75">
      <c r="A4" s="27"/>
    </row>
    <row r="5" ht="12.75">
      <c r="A5" s="27"/>
    </row>
    <row r="6" ht="16.5">
      <c r="A6" s="78" t="s">
        <v>146</v>
      </c>
    </row>
    <row r="7" spans="1:2" ht="48.75" customHeight="1">
      <c r="A7" s="29" t="s">
        <v>147</v>
      </c>
      <c r="B7" s="40" t="s">
        <v>158</v>
      </c>
    </row>
    <row r="8" ht="15.75">
      <c r="A8" s="29"/>
    </row>
    <row r="9" spans="1:2" ht="15.75">
      <c r="A9" s="29" t="s">
        <v>148</v>
      </c>
      <c r="B9" t="s">
        <v>159</v>
      </c>
    </row>
    <row r="10" ht="15.75">
      <c r="A10" s="29"/>
    </row>
    <row r="11" spans="1:2" ht="15.75">
      <c r="A11" s="29" t="s">
        <v>149</v>
      </c>
      <c r="B11" t="s">
        <v>160</v>
      </c>
    </row>
    <row r="12" ht="15.75">
      <c r="A12" s="29"/>
    </row>
    <row r="13" spans="1:2" ht="15.75">
      <c r="A13" s="29" t="s">
        <v>150</v>
      </c>
      <c r="B13" t="s">
        <v>160</v>
      </c>
    </row>
    <row r="14" ht="15.75">
      <c r="A14" s="29"/>
    </row>
    <row r="15" spans="1:2" ht="15.75">
      <c r="A15" s="29" t="s">
        <v>151</v>
      </c>
      <c r="B15">
        <v>7022010799</v>
      </c>
    </row>
    <row r="16" ht="15.75">
      <c r="A16" s="29"/>
    </row>
    <row r="17" spans="1:2" ht="15.75">
      <c r="A17" s="29" t="s">
        <v>152</v>
      </c>
      <c r="B17">
        <v>702201001</v>
      </c>
    </row>
    <row r="18" spans="1:2" ht="15.75">
      <c r="A18" s="29" t="s">
        <v>153</v>
      </c>
      <c r="B18" t="s">
        <v>161</v>
      </c>
    </row>
    <row r="19" ht="15.75">
      <c r="A19" s="29"/>
    </row>
    <row r="20" spans="1:2" ht="15.75">
      <c r="A20" s="29" t="s">
        <v>154</v>
      </c>
      <c r="B20" s="45" t="s">
        <v>162</v>
      </c>
    </row>
    <row r="21" ht="15.75">
      <c r="A21" s="29"/>
    </row>
    <row r="22" spans="1:2" ht="15.75">
      <c r="A22" s="29" t="s">
        <v>155</v>
      </c>
      <c r="B22" t="s">
        <v>163</v>
      </c>
    </row>
    <row r="23" ht="15.75">
      <c r="A23" s="29"/>
    </row>
    <row r="24" spans="1:2" ht="15.75">
      <c r="A24" s="29" t="s">
        <v>156</v>
      </c>
      <c r="B24" t="s">
        <v>164</v>
      </c>
    </row>
  </sheetData>
  <sheetProtection/>
  <hyperlinks>
    <hyperlink ref="B20" r:id="rId1" display="ent_secr@energoneft-t.ru"/>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I30" sqref="I30"/>
    </sheetView>
  </sheetViews>
  <sheetFormatPr defaultColWidth="9.00390625" defaultRowHeight="12.75"/>
  <cols>
    <col min="1" max="1" width="32.875" style="0" customWidth="1"/>
    <col min="2" max="2" width="54.875" style="0" customWidth="1"/>
  </cols>
  <sheetData>
    <row r="1" spans="2:3" ht="12.75">
      <c r="B1" s="31"/>
      <c r="C1" s="36" t="s">
        <v>133</v>
      </c>
    </row>
    <row r="2" spans="2:3" ht="12.75">
      <c r="B2" s="31"/>
      <c r="C2" s="36" t="s">
        <v>134</v>
      </c>
    </row>
    <row r="3" spans="2:3" ht="12.75">
      <c r="B3" s="31"/>
      <c r="C3" s="37" t="s">
        <v>135</v>
      </c>
    </row>
    <row r="4" spans="2:3" ht="12.75">
      <c r="B4" s="31"/>
      <c r="C4" s="37" t="s">
        <v>136</v>
      </c>
    </row>
    <row r="5" spans="2:3" ht="15.75">
      <c r="B5" s="31"/>
      <c r="C5" s="28" t="s">
        <v>137</v>
      </c>
    </row>
    <row r="6" spans="1:3" ht="44.25" customHeight="1">
      <c r="A6" s="34" t="s">
        <v>138</v>
      </c>
      <c r="B6" s="35"/>
      <c r="C6" s="35"/>
    </row>
    <row r="7" spans="1:3" ht="16.5">
      <c r="A7" s="34" t="s">
        <v>139</v>
      </c>
      <c r="B7" s="35"/>
      <c r="C7" s="35"/>
    </row>
    <row r="8" spans="1:3" ht="64.5" customHeight="1" thickBot="1">
      <c r="A8" s="39" t="s">
        <v>140</v>
      </c>
      <c r="B8" s="43">
        <v>2018</v>
      </c>
      <c r="C8" s="39" t="s">
        <v>141</v>
      </c>
    </row>
    <row r="9" spans="1:3" ht="12.75">
      <c r="A9" s="41"/>
      <c r="B9" s="42" t="s">
        <v>142</v>
      </c>
      <c r="C9" s="41"/>
    </row>
    <row r="10" spans="1:3" ht="15.75">
      <c r="A10" s="44" t="s">
        <v>157</v>
      </c>
      <c r="B10" s="38"/>
      <c r="C10" s="38"/>
    </row>
    <row r="11" spans="2:3" ht="12.75">
      <c r="B11" s="30" t="s">
        <v>143</v>
      </c>
      <c r="C11" s="31"/>
    </row>
    <row r="12" spans="1:3" ht="15.75">
      <c r="A12" s="32"/>
      <c r="B12" s="31"/>
      <c r="C12" s="31"/>
    </row>
    <row r="13" spans="1:3" ht="12.75">
      <c r="A13" s="33"/>
      <c r="B13" s="31"/>
      <c r="C13" s="31"/>
    </row>
    <row r="14" spans="1:3" ht="15.75">
      <c r="A14" s="32"/>
      <c r="B14" s="31"/>
      <c r="C14" s="31"/>
    </row>
    <row r="15" spans="1:3" ht="15.75">
      <c r="A15" s="32"/>
      <c r="B15" s="31"/>
      <c r="C15" s="31"/>
    </row>
    <row r="16" spans="1:3" ht="15.75">
      <c r="A16" s="32"/>
      <c r="B16" s="31"/>
      <c r="C16" s="31"/>
    </row>
    <row r="17" spans="1:3" ht="15.75">
      <c r="A17" s="32"/>
      <c r="B17" s="31"/>
      <c r="C17" s="3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51"/>
  <sheetViews>
    <sheetView tabSelected="1" zoomScale="80" zoomScaleNormal="80" zoomScaleSheetLayoutView="9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N14" sqref="N14"/>
    </sheetView>
  </sheetViews>
  <sheetFormatPr defaultColWidth="9.00390625" defaultRowHeight="12.75"/>
  <cols>
    <col min="1" max="1" width="6.625" style="1" customWidth="1"/>
    <col min="2" max="2" width="31.00390625" style="1" customWidth="1"/>
    <col min="3" max="3" width="12.25390625" style="1" customWidth="1"/>
    <col min="4" max="6" width="29.625" style="1" customWidth="1"/>
    <col min="7" max="7" width="9.125" style="1" customWidth="1"/>
    <col min="8" max="8" width="41.125" style="1" hidden="1" customWidth="1"/>
    <col min="9" max="16384" width="9.125" style="1" customWidth="1"/>
  </cols>
  <sheetData>
    <row r="1" ht="54" customHeight="1">
      <c r="F1" s="9" t="s">
        <v>54</v>
      </c>
    </row>
    <row r="4" spans="1:6" ht="39" customHeight="1">
      <c r="A4" s="95" t="s">
        <v>78</v>
      </c>
      <c r="B4" s="96"/>
      <c r="C4" s="96"/>
      <c r="D4" s="96"/>
      <c r="E4" s="96"/>
      <c r="F4" s="96"/>
    </row>
    <row r="7" spans="1:6" s="8" customFormat="1" ht="55.5" customHeight="1">
      <c r="A7" s="5" t="s">
        <v>53</v>
      </c>
      <c r="B7" s="6" t="s">
        <v>0</v>
      </c>
      <c r="C7" s="6" t="s">
        <v>1</v>
      </c>
      <c r="D7" s="6" t="s">
        <v>173</v>
      </c>
      <c r="E7" s="6" t="s">
        <v>174</v>
      </c>
      <c r="F7" s="7" t="s">
        <v>175</v>
      </c>
    </row>
    <row r="8" spans="1:6" s="11" customFormat="1" ht="31.5">
      <c r="A8" s="49" t="s">
        <v>2</v>
      </c>
      <c r="B8" s="50" t="s">
        <v>3</v>
      </c>
      <c r="C8" s="49"/>
      <c r="D8" s="51"/>
      <c r="E8" s="51"/>
      <c r="F8" s="51"/>
    </row>
    <row r="9" spans="1:6" s="11" customFormat="1" ht="31.5">
      <c r="A9" s="49" t="s">
        <v>4</v>
      </c>
      <c r="B9" s="50" t="s">
        <v>5</v>
      </c>
      <c r="C9" s="49" t="s">
        <v>6</v>
      </c>
      <c r="D9" s="62">
        <f>'[2]прил.2 стр.1_5'!D9</f>
        <v>2459497.36609042</v>
      </c>
      <c r="E9" s="51" t="s">
        <v>171</v>
      </c>
      <c r="F9" s="51" t="s">
        <v>171</v>
      </c>
    </row>
    <row r="10" spans="1:6" s="11" customFormat="1" ht="31.5">
      <c r="A10" s="49" t="s">
        <v>7</v>
      </c>
      <c r="B10" s="50" t="s">
        <v>8</v>
      </c>
      <c r="C10" s="49" t="s">
        <v>6</v>
      </c>
      <c r="D10" s="62">
        <f>'[2]прил.2 стр.1_5'!D10</f>
        <v>84515.48612042004</v>
      </c>
      <c r="E10" s="51" t="s">
        <v>171</v>
      </c>
      <c r="F10" s="51" t="s">
        <v>171</v>
      </c>
    </row>
    <row r="11" spans="1:6" s="11" customFormat="1" ht="47.25">
      <c r="A11" s="49" t="s">
        <v>9</v>
      </c>
      <c r="B11" s="50" t="s">
        <v>10</v>
      </c>
      <c r="C11" s="49" t="s">
        <v>6</v>
      </c>
      <c r="D11" s="62">
        <f>'[2]прил.2 стр.1_5'!D11</f>
        <v>85900.19687042013</v>
      </c>
      <c r="E11" s="51" t="s">
        <v>171</v>
      </c>
      <c r="F11" s="51" t="s">
        <v>171</v>
      </c>
    </row>
    <row r="12" spans="1:6" s="11" customFormat="1" ht="31.5">
      <c r="A12" s="49" t="s">
        <v>11</v>
      </c>
      <c r="B12" s="50" t="s">
        <v>12</v>
      </c>
      <c r="C12" s="49" t="s">
        <v>6</v>
      </c>
      <c r="D12" s="62">
        <f>'[2]прил.2 стр.1_5'!D12</f>
        <v>47217.57046042008</v>
      </c>
      <c r="E12" s="51" t="s">
        <v>171</v>
      </c>
      <c r="F12" s="51" t="s">
        <v>171</v>
      </c>
    </row>
    <row r="13" spans="1:6" s="11" customFormat="1" ht="31.5">
      <c r="A13" s="49" t="s">
        <v>13</v>
      </c>
      <c r="B13" s="50" t="s">
        <v>14</v>
      </c>
      <c r="C13" s="49"/>
      <c r="D13" s="51"/>
      <c r="E13" s="51" t="s">
        <v>171</v>
      </c>
      <c r="F13" s="51" t="s">
        <v>171</v>
      </c>
    </row>
    <row r="14" spans="1:6" s="11" customFormat="1" ht="94.5" customHeight="1">
      <c r="A14" s="49" t="s">
        <v>15</v>
      </c>
      <c r="B14" s="50" t="s">
        <v>64</v>
      </c>
      <c r="C14" s="49" t="s">
        <v>16</v>
      </c>
      <c r="D14" s="53">
        <f>D10/D9</f>
        <v>0.03436290979028962</v>
      </c>
      <c r="E14" s="51" t="s">
        <v>171</v>
      </c>
      <c r="F14" s="51" t="s">
        <v>171</v>
      </c>
    </row>
    <row r="15" spans="1:6" s="11" customFormat="1" ht="47.25">
      <c r="A15" s="49" t="s">
        <v>17</v>
      </c>
      <c r="B15" s="50" t="s">
        <v>63</v>
      </c>
      <c r="C15" s="49"/>
      <c r="D15" s="51"/>
      <c r="E15" s="51"/>
      <c r="F15" s="51"/>
    </row>
    <row r="16" spans="1:6" s="11" customFormat="1" ht="66" hidden="1">
      <c r="A16" s="2" t="s">
        <v>18</v>
      </c>
      <c r="B16" s="3" t="s">
        <v>55</v>
      </c>
      <c r="C16" s="2" t="s">
        <v>19</v>
      </c>
      <c r="D16" s="10"/>
      <c r="E16" s="10"/>
      <c r="F16" s="10"/>
    </row>
    <row r="17" spans="1:6" s="11" customFormat="1" ht="50.25" hidden="1">
      <c r="A17" s="2" t="s">
        <v>20</v>
      </c>
      <c r="B17" s="3" t="s">
        <v>56</v>
      </c>
      <c r="C17" s="2" t="s">
        <v>21</v>
      </c>
      <c r="D17" s="10"/>
      <c r="E17" s="10"/>
      <c r="F17" s="10"/>
    </row>
    <row r="18" spans="1:6" s="13" customFormat="1" ht="18.75">
      <c r="A18" s="66" t="s">
        <v>22</v>
      </c>
      <c r="B18" s="67" t="s">
        <v>57</v>
      </c>
      <c r="C18" s="66" t="s">
        <v>19</v>
      </c>
      <c r="D18" s="68"/>
      <c r="E18" s="68"/>
      <c r="F18" s="68"/>
    </row>
    <row r="19" spans="1:8" s="13" customFormat="1" ht="15.75">
      <c r="A19" s="66"/>
      <c r="B19" s="69" t="s">
        <v>165</v>
      </c>
      <c r="C19" s="66"/>
      <c r="D19" s="68">
        <f>'[4]5'!$AT$21</f>
        <v>211.73600000000002</v>
      </c>
      <c r="E19" s="90">
        <f>'[4]5'!$BK$21</f>
        <v>213.71159484128304</v>
      </c>
      <c r="F19" s="90">
        <f>'[4]5'!$CB$21</f>
        <v>222.496</v>
      </c>
      <c r="H19" s="84">
        <f>'[1]5'!$BE$21</f>
        <v>215.54582</v>
      </c>
    </row>
    <row r="20" spans="1:8" s="13" customFormat="1" ht="15.75">
      <c r="A20" s="66"/>
      <c r="B20" s="69" t="s">
        <v>166</v>
      </c>
      <c r="C20" s="66"/>
      <c r="D20" s="90">
        <f>'[4]5'!$AO$15</f>
        <v>198.9150833333333</v>
      </c>
      <c r="E20" s="90">
        <f>'[4]5'!$BF$15</f>
        <v>177.25796006368668</v>
      </c>
      <c r="F20" s="90">
        <f>'[4]5'!$BW$15</f>
        <v>154.92821567240287</v>
      </c>
      <c r="H20" s="84">
        <f>'[1]5'!$AZ$15</f>
        <v>206.092</v>
      </c>
    </row>
    <row r="21" spans="1:8" s="11" customFormat="1" ht="50.25">
      <c r="A21" s="49" t="s">
        <v>58</v>
      </c>
      <c r="B21" s="50" t="s">
        <v>60</v>
      </c>
      <c r="C21" s="49" t="s">
        <v>59</v>
      </c>
      <c r="D21" s="91">
        <f>'[4]4'!$AO$21</f>
        <v>1937.6230400000002</v>
      </c>
      <c r="E21" s="91">
        <f>'[4]4'!$BF$21</f>
        <v>1934.1112695612003</v>
      </c>
      <c r="F21" s="91">
        <f>'[4]4'!$BW$21</f>
        <v>2009.61797437416</v>
      </c>
      <c r="H21" s="85">
        <f>'[1]4'!$BF$21</f>
        <v>1965.6809929999997</v>
      </c>
    </row>
    <row r="22" spans="1:8" s="11" customFormat="1" ht="22.5" customHeight="1">
      <c r="A22" s="70"/>
      <c r="B22" s="69" t="s">
        <v>165</v>
      </c>
      <c r="C22" s="70"/>
      <c r="D22" s="92">
        <f>'[4]4'!$AT$21</f>
        <v>1823.831671</v>
      </c>
      <c r="E22" s="92">
        <f>'[4]4'!$BK$21</f>
        <v>1824.73091147298</v>
      </c>
      <c r="F22" s="92">
        <f>'[4]4'!$CB$21</f>
        <v>1898.1437308647116</v>
      </c>
      <c r="H22" s="86">
        <f>'[1]4'!$BK$21</f>
        <v>1849.222451</v>
      </c>
    </row>
    <row r="23" spans="1:8" s="11" customFormat="1" ht="22.5" customHeight="1">
      <c r="A23" s="70"/>
      <c r="B23" s="69" t="s">
        <v>166</v>
      </c>
      <c r="C23" s="70"/>
      <c r="D23" s="92">
        <f>D21-D22</f>
        <v>113.79136900000026</v>
      </c>
      <c r="E23" s="92">
        <f>E21-E22</f>
        <v>109.38035808822019</v>
      </c>
      <c r="F23" s="92">
        <f>F21-F22</f>
        <v>111.47424350944834</v>
      </c>
      <c r="H23" s="86">
        <f>H21-H22</f>
        <v>116.45854199999962</v>
      </c>
    </row>
    <row r="24" spans="1:8" s="11" customFormat="1" ht="66">
      <c r="A24" s="49" t="s">
        <v>24</v>
      </c>
      <c r="B24" s="50" t="s">
        <v>61</v>
      </c>
      <c r="C24" s="49" t="s">
        <v>23</v>
      </c>
      <c r="D24" s="71">
        <f>'[4]4'!$AO$23</f>
        <v>12.484632999999999</v>
      </c>
      <c r="E24" s="71">
        <f>'[4]4'!$BF$23</f>
        <v>11.578277</v>
      </c>
      <c r="F24" s="71">
        <f>'[4]4'!$BW$23</f>
        <v>12.484632999999999</v>
      </c>
      <c r="H24" s="87">
        <f>'[1]4'!$BF$23</f>
        <v>11.578277</v>
      </c>
    </row>
    <row r="25" spans="1:8" s="11" customFormat="1" ht="83.25" customHeight="1">
      <c r="A25" s="49" t="s">
        <v>25</v>
      </c>
      <c r="B25" s="50" t="s">
        <v>62</v>
      </c>
      <c r="C25" s="49" t="s">
        <v>16</v>
      </c>
      <c r="D25" s="93">
        <f>'[4]4'!$AO$18/100</f>
        <v>0.07350746624849734</v>
      </c>
      <c r="E25" s="93" t="s">
        <v>176</v>
      </c>
      <c r="F25" s="94">
        <f>'[4]5'!$BW$18/100</f>
        <v>0.07469848507725033</v>
      </c>
      <c r="H25" s="88" t="s">
        <v>172</v>
      </c>
    </row>
    <row r="26" spans="1:6" s="11" customFormat="1" ht="81.75">
      <c r="A26" s="49" t="s">
        <v>26</v>
      </c>
      <c r="B26" s="50" t="s">
        <v>65</v>
      </c>
      <c r="C26" s="49"/>
      <c r="D26" s="51" t="s">
        <v>171</v>
      </c>
      <c r="E26" s="51" t="s">
        <v>171</v>
      </c>
      <c r="F26" s="51" t="s">
        <v>171</v>
      </c>
    </row>
    <row r="27" spans="1:6" s="11" customFormat="1" ht="84" customHeight="1" hidden="1">
      <c r="A27" s="2" t="s">
        <v>27</v>
      </c>
      <c r="B27" s="3" t="s">
        <v>66</v>
      </c>
      <c r="C27" s="2" t="s">
        <v>21</v>
      </c>
      <c r="D27" s="10"/>
      <c r="E27" s="10"/>
      <c r="F27" s="10"/>
    </row>
    <row r="28" spans="1:6" s="11" customFormat="1" ht="63">
      <c r="A28" s="2" t="s">
        <v>28</v>
      </c>
      <c r="B28" s="3" t="s">
        <v>29</v>
      </c>
      <c r="C28" s="2"/>
      <c r="D28" s="75">
        <f>D29+D34+D35</f>
        <v>1228390.2756150668</v>
      </c>
      <c r="E28" s="75">
        <f>E29+E34+E35</f>
        <v>1166322.8046152706</v>
      </c>
      <c r="F28" s="75">
        <f>F29+F34+F35</f>
        <v>1224780.0197209143</v>
      </c>
    </row>
    <row r="29" spans="1:6" s="11" customFormat="1" ht="84.75">
      <c r="A29" s="49" t="s">
        <v>30</v>
      </c>
      <c r="B29" s="50" t="s">
        <v>68</v>
      </c>
      <c r="C29" s="49" t="s">
        <v>6</v>
      </c>
      <c r="D29" s="52">
        <f>'[3]Смета'!$G$48</f>
        <v>528472.6010350669</v>
      </c>
      <c r="E29" s="52">
        <f>'[3]Смета'!$I$48</f>
        <v>489020.3367536386</v>
      </c>
      <c r="F29" s="52">
        <f>'[3]Смета'!$K$48</f>
        <v>550254.9794750202</v>
      </c>
    </row>
    <row r="30" spans="1:6" s="11" customFormat="1" ht="15.75">
      <c r="A30" s="49"/>
      <c r="B30" s="50" t="s">
        <v>67</v>
      </c>
      <c r="C30" s="49"/>
      <c r="D30" s="51"/>
      <c r="E30" s="51"/>
      <c r="F30" s="51"/>
    </row>
    <row r="31" spans="1:6" s="11" customFormat="1" ht="15.75">
      <c r="A31" s="49"/>
      <c r="B31" s="50" t="s">
        <v>31</v>
      </c>
      <c r="C31" s="49"/>
      <c r="D31" s="52">
        <f>'[3]Смета'!$G$30</f>
        <v>303108.55975</v>
      </c>
      <c r="E31" s="52">
        <f>'[3]Смета'!$I$30</f>
        <v>290144.6907106912</v>
      </c>
      <c r="F31" s="52">
        <f>'[3]Смета'!$K$30</f>
        <v>323547.89886763174</v>
      </c>
    </row>
    <row r="32" spans="1:6" s="11" customFormat="1" ht="15.75">
      <c r="A32" s="49"/>
      <c r="B32" s="50" t="s">
        <v>32</v>
      </c>
      <c r="C32" s="49"/>
      <c r="D32" s="51">
        <f>0</f>
        <v>0</v>
      </c>
      <c r="E32" s="51">
        <f>0</f>
        <v>0</v>
      </c>
      <c r="F32" s="51">
        <f>0</f>
        <v>0</v>
      </c>
    </row>
    <row r="33" spans="1:6" s="11" customFormat="1" ht="15.75">
      <c r="A33" s="49"/>
      <c r="B33" s="50" t="s">
        <v>33</v>
      </c>
      <c r="C33" s="49"/>
      <c r="D33" s="52">
        <f>'[3]Смета'!$G$24</f>
        <v>61590.8345</v>
      </c>
      <c r="E33" s="52">
        <f>'[3]Смета'!$I$24</f>
        <v>65218.900239833245</v>
      </c>
      <c r="F33" s="52">
        <f>'[3]Смета'!$K$24</f>
        <v>73282.40096930531</v>
      </c>
    </row>
    <row r="34" spans="1:6" s="11" customFormat="1" ht="72">
      <c r="A34" s="49" t="s">
        <v>34</v>
      </c>
      <c r="B34" s="50" t="s">
        <v>69</v>
      </c>
      <c r="C34" s="49" t="s">
        <v>6</v>
      </c>
      <c r="D34" s="52">
        <f>'[3]Смета'!$G$69</f>
        <v>699917.67458</v>
      </c>
      <c r="E34" s="52">
        <f>'[3]Смета'!$I$69</f>
        <v>702806.4759753016</v>
      </c>
      <c r="F34" s="52">
        <f>'[3]Смета'!$K$69</f>
        <v>660186.4724657859</v>
      </c>
    </row>
    <row r="35" spans="1:6" s="11" customFormat="1" ht="47.25">
      <c r="A35" s="2" t="s">
        <v>35</v>
      </c>
      <c r="B35" s="3" t="s">
        <v>70</v>
      </c>
      <c r="C35" s="2" t="s">
        <v>6</v>
      </c>
      <c r="D35" s="74">
        <v>0</v>
      </c>
      <c r="E35" s="73">
        <f>'[3]Смета'!$I$70</f>
        <v>-25504.008113669493</v>
      </c>
      <c r="F35" s="73">
        <f>'[3]Смета'!$K$70</f>
        <v>14338.567780108227</v>
      </c>
    </row>
    <row r="36" spans="1:6" s="11" customFormat="1" ht="31.5">
      <c r="A36" s="2" t="s">
        <v>36</v>
      </c>
      <c r="B36" s="3" t="s">
        <v>79</v>
      </c>
      <c r="C36" s="2" t="s">
        <v>6</v>
      </c>
      <c r="D36" s="74">
        <v>0</v>
      </c>
      <c r="E36" s="74">
        <v>0</v>
      </c>
      <c r="F36" s="74">
        <v>0</v>
      </c>
    </row>
    <row r="37" spans="1:6" s="11" customFormat="1" ht="63">
      <c r="A37" s="2" t="s">
        <v>37</v>
      </c>
      <c r="B37" s="3" t="s">
        <v>38</v>
      </c>
      <c r="C37" s="2"/>
      <c r="D37" s="74" t="s">
        <v>171</v>
      </c>
      <c r="E37" s="74" t="s">
        <v>171</v>
      </c>
      <c r="F37" s="74" t="s">
        <v>171</v>
      </c>
    </row>
    <row r="38" spans="1:6" s="11" customFormat="1" ht="15.75">
      <c r="A38" s="2"/>
      <c r="B38" s="14" t="s">
        <v>39</v>
      </c>
      <c r="C38" s="2"/>
      <c r="D38" s="10"/>
      <c r="E38" s="10"/>
      <c r="F38" s="10"/>
    </row>
    <row r="39" spans="1:6" s="11" customFormat="1" ht="18.75">
      <c r="A39" s="49"/>
      <c r="B39" s="50" t="s">
        <v>71</v>
      </c>
      <c r="C39" s="49" t="s">
        <v>40</v>
      </c>
      <c r="D39" s="71">
        <f>'[3]Смета'!$G$15</f>
        <v>24851.61</v>
      </c>
      <c r="E39" s="71">
        <f>'[3]Смета'!$I$15</f>
        <v>24643.200374</v>
      </c>
      <c r="F39" s="71">
        <f>'[3]Смета'!$K$15</f>
        <v>25013.051197</v>
      </c>
    </row>
    <row r="40" spans="1:6" s="11" customFormat="1" ht="47.25">
      <c r="A40" s="49"/>
      <c r="B40" s="50" t="s">
        <v>72</v>
      </c>
      <c r="C40" s="49" t="s">
        <v>41</v>
      </c>
      <c r="D40" s="71">
        <f>(D29+D34)/D39</f>
        <v>49.42900180773265</v>
      </c>
      <c r="E40" s="71">
        <f>(E29+E34)/E39</f>
        <v>48.36331298861597</v>
      </c>
      <c r="F40" s="71">
        <f>(F29+F34)/F39</f>
        <v>48.39239493045068</v>
      </c>
    </row>
    <row r="41" spans="1:6" s="11" customFormat="1" ht="63">
      <c r="A41" s="49" t="s">
        <v>42</v>
      </c>
      <c r="B41" s="50" t="s">
        <v>43</v>
      </c>
      <c r="C41" s="49"/>
      <c r="D41" s="51"/>
      <c r="E41" s="51"/>
      <c r="F41" s="51"/>
    </row>
    <row r="42" spans="1:6" s="11" customFormat="1" ht="31.5">
      <c r="A42" s="49" t="s">
        <v>44</v>
      </c>
      <c r="B42" s="50" t="s">
        <v>45</v>
      </c>
      <c r="C42" s="49" t="s">
        <v>46</v>
      </c>
      <c r="D42" s="52">
        <f>'[3]Смета'!$G$77</f>
        <v>376.8382227611918</v>
      </c>
      <c r="E42" s="52">
        <f>'[3]Смета'!$I$77</f>
        <v>372.0085764197664</v>
      </c>
      <c r="F42" s="52">
        <f>'[3]Смета'!$K$77</f>
        <v>388.1618025623248</v>
      </c>
    </row>
    <row r="43" spans="1:6" s="11" customFormat="1" ht="47.25">
      <c r="A43" s="49" t="s">
        <v>47</v>
      </c>
      <c r="B43" s="50" t="s">
        <v>48</v>
      </c>
      <c r="C43" s="49" t="s">
        <v>73</v>
      </c>
      <c r="D43" s="71">
        <f>D31/D42/12</f>
        <v>67.02888698697738</v>
      </c>
      <c r="E43" s="71">
        <f>E31/E42/12</f>
        <v>64.99507204535034</v>
      </c>
      <c r="F43" s="71">
        <f>F31/F42/12</f>
        <v>69.46156146136198</v>
      </c>
    </row>
    <row r="44" spans="1:6" s="11" customFormat="1" ht="46.5" customHeight="1">
      <c r="A44" s="57" t="s">
        <v>49</v>
      </c>
      <c r="B44" s="58" t="s">
        <v>50</v>
      </c>
      <c r="C44" s="57"/>
      <c r="D44" s="97" t="s">
        <v>177</v>
      </c>
      <c r="E44" s="97"/>
      <c r="F44" s="57" t="s">
        <v>171</v>
      </c>
    </row>
    <row r="45" spans="1:6" s="11" customFormat="1" ht="15.75">
      <c r="A45" s="4"/>
      <c r="B45" s="15" t="s">
        <v>39</v>
      </c>
      <c r="C45" s="4"/>
      <c r="D45" s="12"/>
      <c r="E45" s="12"/>
      <c r="F45" s="12"/>
    </row>
    <row r="46" spans="1:6" s="11" customFormat="1" ht="63">
      <c r="A46" s="57"/>
      <c r="B46" s="58" t="s">
        <v>51</v>
      </c>
      <c r="C46" s="57" t="s">
        <v>6</v>
      </c>
      <c r="D46" s="59">
        <v>10</v>
      </c>
      <c r="E46" s="59">
        <v>10</v>
      </c>
      <c r="F46" s="59">
        <v>10</v>
      </c>
    </row>
    <row r="47" spans="1:6" s="11" customFormat="1" ht="78.75">
      <c r="A47" s="60"/>
      <c r="B47" s="61" t="s">
        <v>52</v>
      </c>
      <c r="C47" s="60" t="s">
        <v>6</v>
      </c>
      <c r="D47" s="79">
        <v>0</v>
      </c>
      <c r="E47" s="79">
        <v>0</v>
      </c>
      <c r="F47" s="79">
        <v>0</v>
      </c>
    </row>
    <row r="48" s="17" customFormat="1" ht="19.5" customHeight="1">
      <c r="A48" s="16" t="s">
        <v>74</v>
      </c>
    </row>
    <row r="49" s="17" customFormat="1" ht="15.75">
      <c r="A49" s="16" t="s">
        <v>75</v>
      </c>
    </row>
    <row r="50" s="17" customFormat="1" ht="15.75">
      <c r="A50" s="16" t="s">
        <v>76</v>
      </c>
    </row>
    <row r="51" s="17" customFormat="1" ht="15.75">
      <c r="A51" s="16" t="s">
        <v>77</v>
      </c>
    </row>
  </sheetData>
  <sheetProtection/>
  <mergeCells count="2">
    <mergeCell ref="A4:F4"/>
    <mergeCell ref="D44:E44"/>
  </mergeCells>
  <printOptions horizontalCentered="1"/>
  <pageMargins left="0" right="0" top="0" bottom="0" header="0.1968503937007874" footer="0.1968503937007874"/>
  <pageSetup fitToHeight="1" fitToWidth="1" horizontalDpi="600" verticalDpi="600" orientation="portrait" paperSize="9" scale="4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K61"/>
  <sheetViews>
    <sheetView zoomScale="80" zoomScaleNormal="80" zoomScaleSheetLayoutView="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O24" sqref="O24"/>
    </sheetView>
  </sheetViews>
  <sheetFormatPr defaultColWidth="9.00390625" defaultRowHeight="12.75"/>
  <cols>
    <col min="1" max="1" width="7.75390625" style="1" customWidth="1"/>
    <col min="2" max="2" width="45.00390625" style="1" customWidth="1"/>
    <col min="3" max="3" width="17.00390625" style="1" customWidth="1"/>
    <col min="4" max="4" width="15.25390625" style="1" customWidth="1"/>
    <col min="5" max="5" width="14.25390625" style="1" customWidth="1"/>
    <col min="6" max="6" width="17.00390625" style="1" customWidth="1"/>
    <col min="7" max="7" width="16.625" style="1" customWidth="1"/>
    <col min="8" max="8" width="14.375" style="1" customWidth="1"/>
    <col min="9" max="9" width="15.625" style="1" customWidth="1"/>
    <col min="10" max="10" width="9.125" style="1" customWidth="1"/>
    <col min="11" max="11" width="9.375" style="1" bestFit="1" customWidth="1"/>
    <col min="12" max="16384" width="9.125" style="1" customWidth="1"/>
  </cols>
  <sheetData>
    <row r="1" spans="7:9" ht="54" customHeight="1">
      <c r="G1" s="98" t="s">
        <v>80</v>
      </c>
      <c r="H1" s="98"/>
      <c r="I1" s="98"/>
    </row>
    <row r="2" ht="6" customHeight="1"/>
    <row r="3" ht="6" customHeight="1"/>
    <row r="4" ht="6" customHeight="1"/>
    <row r="5" spans="1:9" ht="16.5">
      <c r="A5" s="95" t="s">
        <v>81</v>
      </c>
      <c r="B5" s="95"/>
      <c r="C5" s="95"/>
      <c r="D5" s="95"/>
      <c r="E5" s="95"/>
      <c r="F5" s="95"/>
      <c r="G5" s="95"/>
      <c r="H5" s="95"/>
      <c r="I5" s="95"/>
    </row>
    <row r="8" spans="1:9" s="19" customFormat="1" ht="60.75" customHeight="1">
      <c r="A8" s="99" t="s">
        <v>53</v>
      </c>
      <c r="B8" s="100" t="s">
        <v>0</v>
      </c>
      <c r="C8" s="100" t="s">
        <v>82</v>
      </c>
      <c r="D8" s="100" t="str">
        <f>'прил.2 стр.1_5'!D7</f>
        <v>Фактические показатели 
за 2016 год</v>
      </c>
      <c r="E8" s="100"/>
      <c r="F8" s="100" t="str">
        <f>'прил.2 стр.1_5'!E7</f>
        <v>Показатели, утвержденные 
на 2017г.</v>
      </c>
      <c r="G8" s="100"/>
      <c r="H8" s="100" t="str">
        <f>'прил.2 стр.1_5'!F7</f>
        <v>Предложения 
на расчетный период регулирования 2018г.</v>
      </c>
      <c r="I8" s="100"/>
    </row>
    <row r="9" spans="1:9" s="20" customFormat="1" ht="30" customHeight="1">
      <c r="A9" s="99"/>
      <c r="B9" s="100"/>
      <c r="C9" s="100"/>
      <c r="D9" s="18" t="s">
        <v>83</v>
      </c>
      <c r="E9" s="18" t="s">
        <v>84</v>
      </c>
      <c r="F9" s="18" t="s">
        <v>83</v>
      </c>
      <c r="G9" s="18" t="s">
        <v>84</v>
      </c>
      <c r="H9" s="18" t="s">
        <v>83</v>
      </c>
      <c r="I9" s="18" t="s">
        <v>84</v>
      </c>
    </row>
    <row r="10" spans="1:9" s="20" customFormat="1" ht="39" customHeight="1">
      <c r="A10" s="21" t="s">
        <v>2</v>
      </c>
      <c r="B10" s="22" t="s">
        <v>85</v>
      </c>
      <c r="C10" s="21"/>
      <c r="D10" s="23"/>
      <c r="E10" s="23"/>
      <c r="F10" s="23"/>
      <c r="G10" s="23"/>
      <c r="H10" s="23"/>
      <c r="I10" s="23"/>
    </row>
    <row r="11" spans="1:9" s="20" customFormat="1" ht="39" customHeight="1" hidden="1">
      <c r="A11" s="21" t="s">
        <v>4</v>
      </c>
      <c r="B11" s="22" t="s">
        <v>86</v>
      </c>
      <c r="C11" s="21"/>
      <c r="D11" s="23"/>
      <c r="E11" s="23"/>
      <c r="F11" s="23"/>
      <c r="G11" s="23"/>
      <c r="H11" s="23"/>
      <c r="I11" s="23"/>
    </row>
    <row r="12" spans="1:9" s="20" customFormat="1" ht="173.25" customHeight="1" hidden="1">
      <c r="A12" s="21"/>
      <c r="B12" s="22" t="s">
        <v>87</v>
      </c>
      <c r="C12" s="21" t="s">
        <v>88</v>
      </c>
      <c r="D12" s="23"/>
      <c r="E12" s="23"/>
      <c r="F12" s="23"/>
      <c r="G12" s="23"/>
      <c r="H12" s="23"/>
      <c r="I12" s="23"/>
    </row>
    <row r="13" spans="1:9" s="20" customFormat="1" ht="188.25" customHeight="1" hidden="1">
      <c r="A13" s="21"/>
      <c r="B13" s="22" t="s">
        <v>89</v>
      </c>
      <c r="C13" s="21" t="s">
        <v>90</v>
      </c>
      <c r="D13" s="23"/>
      <c r="E13" s="23"/>
      <c r="F13" s="23"/>
      <c r="G13" s="23"/>
      <c r="H13" s="23"/>
      <c r="I13" s="23"/>
    </row>
    <row r="14" spans="1:9" s="20" customFormat="1" ht="39" customHeight="1">
      <c r="A14" s="46" t="s">
        <v>7</v>
      </c>
      <c r="B14" s="47" t="s">
        <v>91</v>
      </c>
      <c r="C14" s="46"/>
      <c r="D14" s="48"/>
      <c r="E14" s="48"/>
      <c r="F14" s="48"/>
      <c r="G14" s="48"/>
      <c r="H14" s="48"/>
      <c r="I14" s="48"/>
    </row>
    <row r="15" spans="1:9" s="20" customFormat="1" ht="25.5" customHeight="1">
      <c r="A15" s="46"/>
      <c r="B15" s="47" t="s">
        <v>92</v>
      </c>
      <c r="C15" s="46"/>
      <c r="D15" s="48"/>
      <c r="E15" s="48"/>
      <c r="F15" s="48"/>
      <c r="G15" s="48"/>
      <c r="H15" s="48"/>
      <c r="I15" s="48"/>
    </row>
    <row r="16" spans="1:9" s="20" customFormat="1" ht="18.75" customHeight="1">
      <c r="A16" s="46"/>
      <c r="B16" s="47" t="s">
        <v>93</v>
      </c>
      <c r="C16" s="46" t="s">
        <v>88</v>
      </c>
      <c r="D16" s="63">
        <v>0</v>
      </c>
      <c r="E16" s="63">
        <v>0</v>
      </c>
      <c r="F16" s="63">
        <v>0</v>
      </c>
      <c r="G16" s="63">
        <v>0</v>
      </c>
      <c r="H16" s="63">
        <v>0</v>
      </c>
      <c r="I16" s="63">
        <v>0</v>
      </c>
    </row>
    <row r="17" spans="1:9" s="20" customFormat="1" ht="18.75" customHeight="1">
      <c r="A17" s="46"/>
      <c r="B17" s="47" t="s">
        <v>94</v>
      </c>
      <c r="C17" s="46" t="s">
        <v>90</v>
      </c>
      <c r="D17" s="63">
        <v>0</v>
      </c>
      <c r="E17" s="63">
        <v>0</v>
      </c>
      <c r="F17" s="63">
        <v>0</v>
      </c>
      <c r="G17" s="63">
        <v>0</v>
      </c>
      <c r="H17" s="63">
        <v>0</v>
      </c>
      <c r="I17" s="63">
        <v>0</v>
      </c>
    </row>
    <row r="18" spans="1:9" s="20" customFormat="1" ht="18.75" customHeight="1">
      <c r="A18" s="46"/>
      <c r="B18" s="47" t="s">
        <v>95</v>
      </c>
      <c r="C18" s="46" t="s">
        <v>90</v>
      </c>
      <c r="D18" s="63">
        <v>0</v>
      </c>
      <c r="E18" s="63">
        <v>0</v>
      </c>
      <c r="F18" s="63">
        <v>0</v>
      </c>
      <c r="G18" s="63">
        <v>0</v>
      </c>
      <c r="H18" s="63">
        <v>0</v>
      </c>
      <c r="I18" s="63">
        <v>0</v>
      </c>
    </row>
    <row r="19" spans="1:9" s="20" customFormat="1" ht="30">
      <c r="A19" s="54" t="s">
        <v>169</v>
      </c>
      <c r="B19" s="55" t="s">
        <v>167</v>
      </c>
      <c r="C19" s="54"/>
      <c r="D19" s="56"/>
      <c r="E19" s="56"/>
      <c r="F19" s="56"/>
      <c r="G19" s="56"/>
      <c r="H19" s="56"/>
      <c r="I19" s="56"/>
    </row>
    <row r="20" spans="1:9" s="20" customFormat="1" ht="18" customHeight="1">
      <c r="A20" s="54"/>
      <c r="B20" s="55" t="s">
        <v>92</v>
      </c>
      <c r="C20" s="54"/>
      <c r="D20" s="56"/>
      <c r="E20" s="56"/>
      <c r="F20" s="56"/>
      <c r="G20" s="56"/>
      <c r="H20" s="56"/>
      <c r="I20" s="56"/>
    </row>
    <row r="21" spans="1:11" s="20" customFormat="1" ht="18" customHeight="1">
      <c r="A21" s="54"/>
      <c r="B21" s="55" t="s">
        <v>93</v>
      </c>
      <c r="C21" s="54" t="s">
        <v>88</v>
      </c>
      <c r="D21" s="64">
        <v>405064.18</v>
      </c>
      <c r="E21" s="64">
        <v>405064.18</v>
      </c>
      <c r="F21" s="64">
        <f>'[5]ТЭП БП17-21'!$I$373</f>
        <v>425558.41</v>
      </c>
      <c r="G21" s="64">
        <f>'[5]ТЭП БП17-21'!$O$373</f>
        <v>432545.36</v>
      </c>
      <c r="H21" s="64">
        <f>'[6]Лист1'!$M$41</f>
        <v>429651.99</v>
      </c>
      <c r="I21" s="64">
        <f>'[6]Лист1'!$N$41</f>
        <v>436919.68</v>
      </c>
      <c r="K21" s="76"/>
    </row>
    <row r="22" spans="1:11" s="20" customFormat="1" ht="18" customHeight="1">
      <c r="A22" s="54"/>
      <c r="B22" s="55" t="s">
        <v>94</v>
      </c>
      <c r="C22" s="54" t="s">
        <v>90</v>
      </c>
      <c r="D22" s="64">
        <v>158.21</v>
      </c>
      <c r="E22" s="64">
        <v>155.06</v>
      </c>
      <c r="F22" s="64">
        <f>'[5]ТЭП БП17-21'!$I$374</f>
        <v>159</v>
      </c>
      <c r="G22" s="64">
        <f>'[5]ТЭП БП17-21'!$O$374</f>
        <v>174.47</v>
      </c>
      <c r="H22" s="64">
        <f>'[6]Лист1'!$M$25</f>
        <v>180.21</v>
      </c>
      <c r="I22" s="64">
        <f>'[6]Лист1'!$N$25</f>
        <v>180.21</v>
      </c>
      <c r="K22" s="76"/>
    </row>
    <row r="23" spans="1:11" s="20" customFormat="1" ht="18" customHeight="1">
      <c r="A23" s="54"/>
      <c r="B23" s="55" t="s">
        <v>95</v>
      </c>
      <c r="C23" s="54" t="s">
        <v>90</v>
      </c>
      <c r="D23" s="65">
        <v>724.79</v>
      </c>
      <c r="E23" s="65">
        <v>721.63</v>
      </c>
      <c r="F23" s="64">
        <v>762</v>
      </c>
      <c r="G23" s="64">
        <v>777.47</v>
      </c>
      <c r="H23" s="72">
        <f>'[6]Лист1'!$M$40</f>
        <v>789.67</v>
      </c>
      <c r="I23" s="72">
        <f>'[6]Лист1'!$N$40</f>
        <v>789.67</v>
      </c>
      <c r="K23" s="77"/>
    </row>
    <row r="24" spans="1:9" s="20" customFormat="1" ht="42.75" customHeight="1">
      <c r="A24" s="54" t="s">
        <v>170</v>
      </c>
      <c r="B24" s="55" t="s">
        <v>168</v>
      </c>
      <c r="C24" s="54"/>
      <c r="D24" s="65"/>
      <c r="E24" s="65"/>
      <c r="F24" s="65"/>
      <c r="G24" s="65"/>
      <c r="H24" s="56"/>
      <c r="I24" s="56"/>
    </row>
    <row r="25" spans="1:9" s="20" customFormat="1" ht="25.5" customHeight="1">
      <c r="A25" s="54"/>
      <c r="B25" s="55" t="s">
        <v>92</v>
      </c>
      <c r="C25" s="54"/>
      <c r="D25" s="65"/>
      <c r="E25" s="65"/>
      <c r="F25" s="65"/>
      <c r="G25" s="65"/>
      <c r="H25" s="56"/>
      <c r="I25" s="56"/>
    </row>
    <row r="26" spans="1:11" s="20" customFormat="1" ht="25.5" customHeight="1">
      <c r="A26" s="54"/>
      <c r="B26" s="55" t="s">
        <v>93</v>
      </c>
      <c r="C26" s="54" t="s">
        <v>88</v>
      </c>
      <c r="D26" s="80">
        <v>26516.97</v>
      </c>
      <c r="E26" s="80">
        <v>26798.47</v>
      </c>
      <c r="F26" s="80">
        <f>'[5]ТЭП БП17-21'!$I$407</f>
        <v>23239.49</v>
      </c>
      <c r="G26" s="80">
        <f>'[5]ТЭП БП17-21'!$O$407</f>
        <v>21460.02</v>
      </c>
      <c r="H26" s="80">
        <f>'[6]Лист1'!$E$41</f>
        <v>26506.4</v>
      </c>
      <c r="I26" s="80">
        <f>'[6]Лист1'!$F$41</f>
        <v>28285.32</v>
      </c>
      <c r="K26" s="76"/>
    </row>
    <row r="27" spans="1:9" s="20" customFormat="1" ht="33" customHeight="1">
      <c r="A27" s="54"/>
      <c r="B27" s="55" t="s">
        <v>94</v>
      </c>
      <c r="C27" s="54" t="s">
        <v>90</v>
      </c>
      <c r="D27" s="81">
        <v>10.41</v>
      </c>
      <c r="E27" s="80">
        <v>10.2</v>
      </c>
      <c r="F27" s="81">
        <f>'[5]ТЭП БП17-21'!$I$408</f>
        <v>9.26</v>
      </c>
      <c r="G27" s="80">
        <f>'[5]ТЭП БП17-21'!$O$408</f>
        <v>13.89</v>
      </c>
      <c r="H27" s="80">
        <f>'[6]Лист1'!$E$42</f>
        <v>12.99333</v>
      </c>
      <c r="I27" s="80">
        <f>'[6]Лист1'!$F$42</f>
        <v>12.5411</v>
      </c>
    </row>
    <row r="28" spans="1:9" s="20" customFormat="1" ht="25.5" customHeight="1">
      <c r="A28" s="54"/>
      <c r="B28" s="55" t="s">
        <v>95</v>
      </c>
      <c r="C28" s="54" t="s">
        <v>90</v>
      </c>
      <c r="D28" s="82">
        <v>47.67</v>
      </c>
      <c r="E28" s="82">
        <v>47.46</v>
      </c>
      <c r="F28" s="83">
        <f>0.04253*1000</f>
        <v>42.53</v>
      </c>
      <c r="G28" s="83">
        <f>0.04414*1000</f>
        <v>44.14</v>
      </c>
      <c r="H28" s="83">
        <f>'[6]Лист1'!$E$40</f>
        <v>51.01</v>
      </c>
      <c r="I28" s="83">
        <f>'[6]Лист1'!$F$40</f>
        <v>52.4</v>
      </c>
    </row>
    <row r="29" spans="1:9" s="20" customFormat="1" ht="33" customHeight="1">
      <c r="A29" s="54" t="s">
        <v>178</v>
      </c>
      <c r="B29" s="55" t="s">
        <v>168</v>
      </c>
      <c r="C29" s="54"/>
      <c r="D29" s="80"/>
      <c r="E29" s="65"/>
      <c r="F29" s="65"/>
      <c r="G29" s="65"/>
      <c r="H29" s="56"/>
      <c r="I29" s="56"/>
    </row>
    <row r="30" spans="1:9" s="20" customFormat="1" ht="33" customHeight="1">
      <c r="A30" s="54"/>
      <c r="B30" s="55" t="s">
        <v>92</v>
      </c>
      <c r="C30" s="54"/>
      <c r="D30" s="80"/>
      <c r="E30" s="65"/>
      <c r="F30" s="65"/>
      <c r="G30" s="65"/>
      <c r="H30" s="56"/>
      <c r="I30" s="56"/>
    </row>
    <row r="31" spans="1:9" s="20" customFormat="1" ht="33" customHeight="1">
      <c r="A31" s="54"/>
      <c r="B31" s="55" t="s">
        <v>93</v>
      </c>
      <c r="C31" s="54" t="s">
        <v>88</v>
      </c>
      <c r="D31" s="80"/>
      <c r="E31" s="80">
        <v>429728.86</v>
      </c>
      <c r="F31" s="80">
        <v>1014440.43</v>
      </c>
      <c r="G31" s="80">
        <v>1044762.59</v>
      </c>
      <c r="H31" s="80">
        <f>'[6]Лист1'!$I$41</f>
        <v>993278.43</v>
      </c>
      <c r="I31" s="80">
        <f>'[6]Лист1'!$J$41</f>
        <v>1055854.97</v>
      </c>
    </row>
    <row r="32" spans="1:9" s="20" customFormat="1" ht="33" customHeight="1">
      <c r="A32" s="54"/>
      <c r="B32" s="55" t="s">
        <v>94</v>
      </c>
      <c r="C32" s="54" t="s">
        <v>90</v>
      </c>
      <c r="D32" s="80"/>
      <c r="E32" s="80">
        <v>165.56</v>
      </c>
      <c r="F32" s="80">
        <f>'[5]ТЭП БП17-21'!$I$426</f>
        <v>137.93</v>
      </c>
      <c r="G32" s="80">
        <f>'[5]ТЭП БП17-21'!$O$426</f>
        <v>142.17</v>
      </c>
      <c r="H32" s="80">
        <f>'[6]Лист1'!$I$42</f>
        <v>320.12</v>
      </c>
      <c r="I32" s="80">
        <f>'[6]Лист1'!$J$42</f>
        <v>340.28756</v>
      </c>
    </row>
    <row r="33" spans="1:9" s="20" customFormat="1" ht="33" customHeight="1">
      <c r="A33" s="54"/>
      <c r="B33" s="55" t="s">
        <v>95</v>
      </c>
      <c r="C33" s="54" t="s">
        <v>90</v>
      </c>
      <c r="D33" s="80"/>
      <c r="E33" s="89">
        <v>731.67</v>
      </c>
      <c r="F33" s="89">
        <f>1.92145*1000</f>
        <v>1921.45</v>
      </c>
      <c r="G33" s="89">
        <f>1921.45</f>
        <v>1921.45</v>
      </c>
      <c r="H33" s="89">
        <f>'[6]Лист1'!$I$40</f>
        <v>1957.75</v>
      </c>
      <c r="I33" s="89">
        <f>'[6]Лист1'!$J$40</f>
        <v>2006.92</v>
      </c>
    </row>
    <row r="34" spans="1:9" s="20" customFormat="1" ht="40.5" customHeight="1" hidden="1">
      <c r="A34" s="21" t="s">
        <v>13</v>
      </c>
      <c r="B34" s="22" t="s">
        <v>96</v>
      </c>
      <c r="C34" s="21" t="s">
        <v>90</v>
      </c>
      <c r="D34" s="23"/>
      <c r="E34" s="23"/>
      <c r="F34" s="23"/>
      <c r="G34" s="23"/>
      <c r="H34" s="23"/>
      <c r="I34" s="23"/>
    </row>
    <row r="35" spans="1:9" s="20" customFormat="1" ht="25.5" customHeight="1" hidden="1">
      <c r="A35" s="21" t="s">
        <v>17</v>
      </c>
      <c r="B35" s="22" t="s">
        <v>97</v>
      </c>
      <c r="C35" s="21"/>
      <c r="D35" s="23"/>
      <c r="E35" s="23"/>
      <c r="F35" s="23"/>
      <c r="G35" s="23"/>
      <c r="H35" s="23"/>
      <c r="I35" s="23"/>
    </row>
    <row r="36" spans="1:9" s="20" customFormat="1" ht="54" customHeight="1" hidden="1">
      <c r="A36" s="21" t="s">
        <v>18</v>
      </c>
      <c r="B36" s="22" t="s">
        <v>98</v>
      </c>
      <c r="C36" s="21" t="s">
        <v>90</v>
      </c>
      <c r="D36" s="23"/>
      <c r="E36" s="23"/>
      <c r="F36" s="23"/>
      <c r="G36" s="23"/>
      <c r="H36" s="23"/>
      <c r="I36" s="23"/>
    </row>
    <row r="37" spans="1:9" s="20" customFormat="1" ht="66.75" customHeight="1" hidden="1">
      <c r="A37" s="21" t="s">
        <v>20</v>
      </c>
      <c r="B37" s="22" t="s">
        <v>99</v>
      </c>
      <c r="C37" s="21" t="s">
        <v>90</v>
      </c>
      <c r="D37" s="23"/>
      <c r="E37" s="23"/>
      <c r="F37" s="23"/>
      <c r="G37" s="23"/>
      <c r="H37" s="23"/>
      <c r="I37" s="23"/>
    </row>
    <row r="38" spans="1:9" s="20" customFormat="1" ht="27" customHeight="1" hidden="1">
      <c r="A38" s="21" t="s">
        <v>22</v>
      </c>
      <c r="B38" s="22" t="s">
        <v>100</v>
      </c>
      <c r="C38" s="21" t="s">
        <v>16</v>
      </c>
      <c r="D38" s="23"/>
      <c r="E38" s="23"/>
      <c r="F38" s="23"/>
      <c r="G38" s="23"/>
      <c r="H38" s="23"/>
      <c r="I38" s="23"/>
    </row>
    <row r="39" spans="1:9" s="20" customFormat="1" ht="27" customHeight="1" hidden="1">
      <c r="A39" s="21"/>
      <c r="B39" s="22" t="s">
        <v>101</v>
      </c>
      <c r="C39" s="21" t="s">
        <v>16</v>
      </c>
      <c r="D39" s="23"/>
      <c r="E39" s="23"/>
      <c r="F39" s="23"/>
      <c r="G39" s="23"/>
      <c r="H39" s="23"/>
      <c r="I39" s="23"/>
    </row>
    <row r="40" spans="1:9" s="20" customFormat="1" ht="27" customHeight="1" hidden="1">
      <c r="A40" s="21"/>
      <c r="B40" s="22" t="s">
        <v>102</v>
      </c>
      <c r="C40" s="21" t="s">
        <v>16</v>
      </c>
      <c r="D40" s="23"/>
      <c r="E40" s="23"/>
      <c r="F40" s="23"/>
      <c r="G40" s="23"/>
      <c r="H40" s="23"/>
      <c r="I40" s="23"/>
    </row>
    <row r="41" spans="1:9" s="20" customFormat="1" ht="27" customHeight="1" hidden="1">
      <c r="A41" s="21"/>
      <c r="B41" s="22" t="s">
        <v>103</v>
      </c>
      <c r="C41" s="21" t="s">
        <v>16</v>
      </c>
      <c r="D41" s="23"/>
      <c r="E41" s="23"/>
      <c r="F41" s="23"/>
      <c r="G41" s="23"/>
      <c r="H41" s="23"/>
      <c r="I41" s="23"/>
    </row>
    <row r="42" spans="1:9" s="20" customFormat="1" ht="27" customHeight="1" hidden="1">
      <c r="A42" s="21"/>
      <c r="B42" s="22" t="s">
        <v>104</v>
      </c>
      <c r="C42" s="21" t="s">
        <v>16</v>
      </c>
      <c r="D42" s="23"/>
      <c r="E42" s="23"/>
      <c r="F42" s="23"/>
      <c r="G42" s="23"/>
      <c r="H42" s="23"/>
      <c r="I42" s="23"/>
    </row>
    <row r="43" spans="1:9" s="20" customFormat="1" ht="27" customHeight="1" hidden="1">
      <c r="A43" s="21" t="s">
        <v>28</v>
      </c>
      <c r="B43" s="22" t="s">
        <v>105</v>
      </c>
      <c r="C43" s="21" t="s">
        <v>16</v>
      </c>
      <c r="D43" s="23"/>
      <c r="E43" s="23"/>
      <c r="F43" s="23"/>
      <c r="G43" s="23"/>
      <c r="H43" s="23"/>
      <c r="I43" s="23"/>
    </row>
    <row r="44" spans="1:9" s="20" customFormat="1" ht="27" customHeight="1" hidden="1">
      <c r="A44" s="21" t="s">
        <v>30</v>
      </c>
      <c r="B44" s="22" t="s">
        <v>106</v>
      </c>
      <c r="C44" s="21" t="s">
        <v>107</v>
      </c>
      <c r="D44" s="23"/>
      <c r="E44" s="23"/>
      <c r="F44" s="23"/>
      <c r="G44" s="23"/>
      <c r="H44" s="23"/>
      <c r="I44" s="23"/>
    </row>
    <row r="45" spans="1:9" s="20" customFormat="1" ht="27" customHeight="1" hidden="1">
      <c r="A45" s="21"/>
      <c r="B45" s="22" t="s">
        <v>108</v>
      </c>
      <c r="C45" s="21" t="s">
        <v>107</v>
      </c>
      <c r="D45" s="23"/>
      <c r="E45" s="23"/>
      <c r="F45" s="23"/>
      <c r="G45" s="23"/>
      <c r="H45" s="23"/>
      <c r="I45" s="23"/>
    </row>
    <row r="46" spans="1:9" s="20" customFormat="1" ht="27" customHeight="1" hidden="1">
      <c r="A46" s="21" t="s">
        <v>34</v>
      </c>
      <c r="B46" s="22" t="s">
        <v>109</v>
      </c>
      <c r="C46" s="21" t="s">
        <v>88</v>
      </c>
      <c r="D46" s="23"/>
      <c r="E46" s="23"/>
      <c r="F46" s="23"/>
      <c r="G46" s="23"/>
      <c r="H46" s="23"/>
      <c r="I46" s="23"/>
    </row>
    <row r="47" spans="1:9" s="20" customFormat="1" ht="40.5" customHeight="1" hidden="1">
      <c r="A47" s="21" t="s">
        <v>35</v>
      </c>
      <c r="B47" s="22" t="s">
        <v>110</v>
      </c>
      <c r="C47" s="21" t="s">
        <v>111</v>
      </c>
      <c r="D47" s="23"/>
      <c r="E47" s="23"/>
      <c r="F47" s="23"/>
      <c r="G47" s="23"/>
      <c r="H47" s="23"/>
      <c r="I47" s="23"/>
    </row>
    <row r="48" spans="1:9" s="20" customFormat="1" ht="27" customHeight="1" hidden="1">
      <c r="A48" s="21" t="s">
        <v>112</v>
      </c>
      <c r="B48" s="22" t="s">
        <v>113</v>
      </c>
      <c r="C48" s="21" t="s">
        <v>111</v>
      </c>
      <c r="D48" s="23"/>
      <c r="E48" s="23"/>
      <c r="F48" s="23"/>
      <c r="G48" s="23"/>
      <c r="H48" s="23"/>
      <c r="I48" s="23"/>
    </row>
    <row r="49" spans="1:9" s="20" customFormat="1" ht="27" customHeight="1" hidden="1">
      <c r="A49" s="21" t="s">
        <v>114</v>
      </c>
      <c r="B49" s="22" t="s">
        <v>115</v>
      </c>
      <c r="C49" s="21" t="s">
        <v>111</v>
      </c>
      <c r="D49" s="23"/>
      <c r="E49" s="23"/>
      <c r="F49" s="23"/>
      <c r="G49" s="23"/>
      <c r="H49" s="23"/>
      <c r="I49" s="23"/>
    </row>
    <row r="50" spans="1:9" s="20" customFormat="1" ht="27" customHeight="1" hidden="1">
      <c r="A50" s="21"/>
      <c r="B50" s="22" t="s">
        <v>116</v>
      </c>
      <c r="C50" s="21" t="s">
        <v>111</v>
      </c>
      <c r="D50" s="23"/>
      <c r="E50" s="23"/>
      <c r="F50" s="23"/>
      <c r="G50" s="23"/>
      <c r="H50" s="23"/>
      <c r="I50" s="23"/>
    </row>
    <row r="51" spans="1:9" s="20" customFormat="1" ht="27" customHeight="1" hidden="1">
      <c r="A51" s="21"/>
      <c r="B51" s="22" t="s">
        <v>117</v>
      </c>
      <c r="C51" s="21" t="s">
        <v>111</v>
      </c>
      <c r="D51" s="23"/>
      <c r="E51" s="23"/>
      <c r="F51" s="23"/>
      <c r="G51" s="23"/>
      <c r="H51" s="23"/>
      <c r="I51" s="23"/>
    </row>
    <row r="52" spans="1:9" s="20" customFormat="1" ht="27" customHeight="1" hidden="1">
      <c r="A52" s="21"/>
      <c r="B52" s="22" t="s">
        <v>118</v>
      </c>
      <c r="C52" s="21" t="s">
        <v>111</v>
      </c>
      <c r="D52" s="23"/>
      <c r="E52" s="23"/>
      <c r="F52" s="23"/>
      <c r="G52" s="23"/>
      <c r="H52" s="23"/>
      <c r="I52" s="23"/>
    </row>
    <row r="53" spans="1:9" s="20" customFormat="1" ht="27" customHeight="1" hidden="1">
      <c r="A53" s="21"/>
      <c r="B53" s="22" t="s">
        <v>119</v>
      </c>
      <c r="C53" s="21" t="s">
        <v>111</v>
      </c>
      <c r="D53" s="23"/>
      <c r="E53" s="23"/>
      <c r="F53" s="23"/>
      <c r="G53" s="23"/>
      <c r="H53" s="23"/>
      <c r="I53" s="23"/>
    </row>
    <row r="54" spans="1:9" s="20" customFormat="1" ht="27" customHeight="1" hidden="1">
      <c r="A54" s="21" t="s">
        <v>120</v>
      </c>
      <c r="B54" s="22" t="s">
        <v>121</v>
      </c>
      <c r="C54" s="21" t="s">
        <v>111</v>
      </c>
      <c r="D54" s="23"/>
      <c r="E54" s="23"/>
      <c r="F54" s="23"/>
      <c r="G54" s="23"/>
      <c r="H54" s="23"/>
      <c r="I54" s="23"/>
    </row>
    <row r="55" spans="1:9" s="20" customFormat="1" ht="27" customHeight="1" hidden="1">
      <c r="A55" s="21" t="s">
        <v>36</v>
      </c>
      <c r="B55" s="22" t="s">
        <v>122</v>
      </c>
      <c r="C55" s="21"/>
      <c r="D55" s="23"/>
      <c r="E55" s="23"/>
      <c r="F55" s="23"/>
      <c r="G55" s="23"/>
      <c r="H55" s="23"/>
      <c r="I55" s="23"/>
    </row>
    <row r="56" spans="1:9" s="20" customFormat="1" ht="38.25" customHeight="1" hidden="1">
      <c r="A56" s="21" t="s">
        <v>37</v>
      </c>
      <c r="B56" s="22" t="s">
        <v>123</v>
      </c>
      <c r="C56" s="21" t="s">
        <v>124</v>
      </c>
      <c r="D56" s="23"/>
      <c r="E56" s="23"/>
      <c r="F56" s="23"/>
      <c r="G56" s="23"/>
      <c r="H56" s="23"/>
      <c r="I56" s="23"/>
    </row>
    <row r="57" spans="1:9" s="20" customFormat="1" ht="34.5" customHeight="1" hidden="1">
      <c r="A57" s="21" t="s">
        <v>125</v>
      </c>
      <c r="B57" s="22" t="s">
        <v>126</v>
      </c>
      <c r="C57" s="21" t="s">
        <v>111</v>
      </c>
      <c r="D57" s="23"/>
      <c r="E57" s="23"/>
      <c r="F57" s="23"/>
      <c r="G57" s="23"/>
      <c r="H57" s="23"/>
      <c r="I57" s="23"/>
    </row>
    <row r="58" spans="1:9" s="20" customFormat="1" ht="27" customHeight="1" hidden="1">
      <c r="A58" s="21" t="s">
        <v>127</v>
      </c>
      <c r="B58" s="22" t="s">
        <v>128</v>
      </c>
      <c r="C58" s="21" t="s">
        <v>129</v>
      </c>
      <c r="D58" s="23"/>
      <c r="E58" s="23"/>
      <c r="F58" s="23"/>
      <c r="G58" s="23"/>
      <c r="H58" s="23"/>
      <c r="I58" s="23"/>
    </row>
    <row r="59" spans="1:9" s="20" customFormat="1" ht="27" customHeight="1" hidden="1">
      <c r="A59" s="21"/>
      <c r="B59" s="22" t="s">
        <v>130</v>
      </c>
      <c r="C59" s="21" t="s">
        <v>129</v>
      </c>
      <c r="D59" s="23"/>
      <c r="E59" s="23"/>
      <c r="F59" s="23"/>
      <c r="G59" s="23"/>
      <c r="H59" s="23"/>
      <c r="I59" s="23"/>
    </row>
    <row r="60" spans="1:9" s="20" customFormat="1" ht="27" customHeight="1" hidden="1">
      <c r="A60" s="24"/>
      <c r="B60" s="25" t="s">
        <v>131</v>
      </c>
      <c r="C60" s="24" t="s">
        <v>129</v>
      </c>
      <c r="D60" s="26"/>
      <c r="E60" s="26"/>
      <c r="F60" s="26"/>
      <c r="G60" s="26"/>
      <c r="H60" s="26"/>
      <c r="I60" s="26"/>
    </row>
    <row r="61" s="17" customFormat="1" ht="17.25" customHeight="1">
      <c r="A61" s="16" t="s">
        <v>132</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scale="76"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12" max="8" man="1"/>
    <brk id="1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lvovana</cp:lastModifiedBy>
  <cp:lastPrinted>2017-04-14T02:40:55Z</cp:lastPrinted>
  <dcterms:created xsi:type="dcterms:W3CDTF">2014-08-15T10:06:32Z</dcterms:created>
  <dcterms:modified xsi:type="dcterms:W3CDTF">2017-04-27T03:07:41Z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