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41" windowWidth="29040" windowHeight="6165" activeTab="0"/>
  </bookViews>
  <sheets>
    <sheet name="прил2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  <sheet name="прил.8" sheetId="7" r:id="rId7"/>
    <sheet name="прил.9" sheetId="8" r:id="rId8"/>
  </sheets>
  <externalReferences>
    <externalReference r:id="rId11"/>
    <externalReference r:id="rId12"/>
  </externalReferences>
  <definedNames>
    <definedName name="TABLE" localSheetId="1">'прил.3'!#REF!</definedName>
    <definedName name="TABLE" localSheetId="2">'прил.4'!#REF!</definedName>
    <definedName name="TABLE" localSheetId="3">'прил.5'!#REF!</definedName>
    <definedName name="TABLE" localSheetId="4">'прил.6'!#REF!</definedName>
    <definedName name="TABLE" localSheetId="5">'прил.7'!#REF!</definedName>
    <definedName name="TABLE" localSheetId="6">'прил.8'!#REF!</definedName>
    <definedName name="TABLE" localSheetId="7">'прил.9'!#REF!</definedName>
    <definedName name="TABLE_2" localSheetId="1">'прил.3'!#REF!</definedName>
    <definedName name="TABLE_2" localSheetId="2">'прил.4'!#REF!</definedName>
    <definedName name="TABLE_2" localSheetId="3">'прил.5'!#REF!</definedName>
    <definedName name="TABLE_2" localSheetId="4">'прил.6'!#REF!</definedName>
    <definedName name="TABLE_2" localSheetId="5">'прил.7'!#REF!</definedName>
    <definedName name="TABLE_2" localSheetId="6">'прил.8'!#REF!</definedName>
    <definedName name="TABLE_2" localSheetId="7">'прил.9'!#REF!</definedName>
    <definedName name="_xlnm.Print_Titles" localSheetId="1">'прил.3'!$15:$16</definedName>
    <definedName name="_xlnm.Print_Titles" localSheetId="2">'прил.4'!$12:$12</definedName>
    <definedName name="_xlnm.Print_Titles" localSheetId="3">'прил.5'!$14:$14</definedName>
    <definedName name="_xlnm.Print_Titles" localSheetId="6">'прил.8'!$12:$13</definedName>
    <definedName name="_xlnm.Print_Area" localSheetId="1">'прил.3'!$A$1:$CX$27</definedName>
    <definedName name="_xlnm.Print_Area" localSheetId="2">'прил.4'!$A$1:$CX$34</definedName>
    <definedName name="_xlnm.Print_Area" localSheetId="3">'прил.5'!$A$1:$CW$40</definedName>
    <definedName name="_xlnm.Print_Area" localSheetId="4">'прил.6'!$A$1:$CX$15</definedName>
    <definedName name="_xlnm.Print_Area" localSheetId="5">'прил.7'!$A$1:$CX$20</definedName>
    <definedName name="_xlnm.Print_Area" localSheetId="6">'прил.8'!$A$1:$CX$33</definedName>
    <definedName name="_xlnm.Print_Area" localSheetId="7">'прил.9'!$A$1:$CX$33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<sst xmlns="http://schemas.openxmlformats.org/spreadsheetml/2006/main" count="269" uniqueCount="161">
  <si>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</si>
  <si>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</si>
  <si>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</si>
  <si>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</si>
  <si>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</si>
  <si>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</si>
  <si>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</si>
  <si>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</si>
  <si>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</si>
  <si>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</si>
  <si>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</si>
  <si>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</si>
  <si>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</si>
  <si>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</si>
  <si>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</si>
  <si>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</si>
  <si>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</si>
  <si>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</si>
  <si>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</si>
  <si>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</si>
  <si>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</si>
  <si>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</si>
  <si>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</si>
  <si>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</si>
  <si>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</si>
  <si>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</si>
  <si>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</si>
  <si>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</si>
  <si>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</si>
  <si>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</si>
  <si>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</si>
  <si>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</si>
  <si>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</si>
  <si>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</si>
  <si>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</si>
  <si>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7</t>
  </si>
  <si>
    <t>ФАКТИЧЕСКИЕ СРЕДНИЕ ДАННЫЕ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</si>
  <si>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</si>
  <si>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Наименование 
мероприятий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</si>
  <si>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</si>
  <si>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</si>
  <si>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</si>
  <si>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1.</t>
  </si>
  <si>
    <t>Строительство кабельных линий электропередачи:</t>
  </si>
  <si>
    <t>0,4 кВ</t>
  </si>
  <si>
    <t>1 - 20 кВ</t>
  </si>
  <si>
    <t>35 кВ</t>
  </si>
  <si>
    <t>2.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</si>
  <si>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</si>
  <si>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</si>
  <si>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</si>
  <si>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</si>
  <si>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</si>
  <si>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</si>
  <si>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</si>
  <si>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</si>
  <si>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</si>
  <si>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</si>
  <si>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</si>
  <si>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</si>
  <si>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</si>
  <si>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</si>
  <si>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3.</t>
  </si>
  <si>
    <t>От 150 кВт 
до 670 кВт - всего</t>
  </si>
  <si>
    <t>по индиви-дуальному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</si>
  <si>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</si>
  <si>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</si>
  <si>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</si>
  <si>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</si>
  <si>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</si>
  <si>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</si>
  <si>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</si>
  <si>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</si>
  <si>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</si>
  <si>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</si>
  <si>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</si>
  <si>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</si>
  <si>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</si>
  <si>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</si>
  <si>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</si>
  <si>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</si>
  <si>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</si>
  <si>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</si>
  <si>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</si>
  <si>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</si>
  <si>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</si>
  <si>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</si>
  <si>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</si>
  <si>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</si>
  <si>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
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</si>
  <si>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</si>
  <si>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</si>
  <si>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</si>
  <si>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</si>
  <si>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</si>
  <si>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</si>
  <si>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</si>
  <si>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</si>
  <si>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</si>
  <si>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</si>
  <si>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6</t>
  </si>
  <si>
    <t>о присоединенных объемах максимальной мощности
за 3 предыдущих года по каждому мероприятию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</si>
  <si>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</si>
  <si>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</si>
  <si>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</si>
  <si>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</si>
  <si>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</si>
  <si>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5</t>
  </si>
  <si>
    <t>Р А С Ч Е Т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</si>
  <si>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</si>
  <si>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</si>
  <si>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</si>
  <si>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</si>
  <si>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</si>
  <si>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</si>
  <si>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</si>
  <si>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</si>
  <si>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</si>
  <si>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</si>
  <si>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</si>
  <si>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</si>
  <si>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</si>
  <si>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</si>
  <si>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</si>
  <si>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</si>
  <si>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</si>
  <si>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</si>
  <si>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</si>
  <si>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</si>
  <si>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</si>
  <si>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</si>
  <si>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</si>
  <si>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</si>
  <si>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</si>
  <si>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</si>
  <si>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необходимой валовой выручки сетевой организации ООО "Энергонефть Томск"
на технологическое присоединение</t>
  </si>
  <si>
    <t>ООО "Энергонефть Томск"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</si>
  <si>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</si>
  <si>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</si>
  <si>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</si>
  <si>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</si>
  <si>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</si>
  <si>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</si>
  <si>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</si>
  <si>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</si>
  <si>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</si>
  <si>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</si>
  <si>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</si>
  <si>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</si>
  <si>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</si>
  <si>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</si>
  <si>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</si>
  <si>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Общество с ограниченной ответственностью "Энергонефть Томск"</t>
  </si>
  <si>
    <t>636785, Российская Федерация, Томская область, г.Стрежевой, ул.Строителей, дом 95</t>
  </si>
  <si>
    <t>Мажурин Виктор Александрович</t>
  </si>
  <si>
    <t>ent_secr@energoneft-t.ru</t>
  </si>
  <si>
    <t>(382 59) 6-30-04</t>
  </si>
  <si>
    <t>(382 59) 6-36-07</t>
  </si>
  <si>
    <t>2020</t>
  </si>
  <si>
    <t>Ожидаемые данные 
за 2019год</t>
  </si>
  <si>
    <t>Плановые 
показатели 
на 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</si>
</sst>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_-* #,##0.000\ _₽_-;\-* #,##0.000\ _₽_-;_-* &quot;-&quot;??\ _₽_-;_-@_-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"/>
      <name val="Times New Roman"/>
      <family val="1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3"/>
    </xf>
    <xf numFmtId="0" fontId="11" fillId="0" borderId="0" xfId="0" applyFont="1" applyAlignment="1">
      <alignment horizontal="left" vertical="center" indent="5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42" applyBorder="1" applyAlignment="1">
      <alignment/>
    </xf>
    <xf numFmtId="0" fontId="1" fillId="0" borderId="0" xfId="0" applyFont="1" applyAlignment="1">
      <alignment horizontal="right" vertical="center" indent="15"/>
    </xf>
    <xf numFmtId="0" fontId="8" fillId="0" borderId="0" xfId="0" applyFont="1" applyAlignment="1">
      <alignment horizontal="right" vertical="center" indent="15"/>
    </xf>
    <xf numFmtId="171" fontId="9" fillId="0" borderId="0" xfId="59" applyFont="1" applyBorder="1" applyAlignment="1">
      <alignment horizontal="left" vertical="top"/>
    </xf>
    <xf numFmtId="171" fontId="1" fillId="0" borderId="0" xfId="59" applyFont="1" applyBorder="1" applyAlignment="1">
      <alignment horizontal="left"/>
    </xf>
    <xf numFmtId="171" fontId="8" fillId="0" borderId="0" xfId="59" applyFont="1" applyBorder="1" applyAlignment="1">
      <alignment horizontal="left"/>
    </xf>
    <xf numFmtId="171" fontId="3" fillId="0" borderId="0" xfId="59" applyFont="1" applyBorder="1" applyAlignment="1">
      <alignment horizontal="left"/>
    </xf>
    <xf numFmtId="171" fontId="4" fillId="0" borderId="0" xfId="59" applyFont="1" applyBorder="1" applyAlignment="1">
      <alignment horizontal="left"/>
    </xf>
    <xf numFmtId="171" fontId="4" fillId="0" borderId="0" xfId="59" applyFont="1" applyFill="1" applyBorder="1" applyAlignment="1">
      <alignment horizontal="left"/>
    </xf>
    <xf numFmtId="171" fontId="2" fillId="0" borderId="0" xfId="59" applyFont="1" applyBorder="1" applyAlignment="1">
      <alignment horizontal="left"/>
    </xf>
    <xf numFmtId="171" fontId="9" fillId="0" borderId="0" xfId="59" applyFont="1" applyBorder="1" applyAlignment="1">
      <alignment horizontal="left" vertical="center" wrapText="1"/>
    </xf>
    <xf numFmtId="177" fontId="9" fillId="0" borderId="0" xfId="0" applyNumberFormat="1" applyFont="1" applyBorder="1" applyAlignment="1">
      <alignment horizontal="left" vertical="top"/>
    </xf>
    <xf numFmtId="181" fontId="9" fillId="0" borderId="0" xfId="59" applyNumberFormat="1" applyFont="1" applyBorder="1" applyAlignment="1">
      <alignment horizontal="left" vertical="top"/>
    </xf>
    <xf numFmtId="43" fontId="9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171" fontId="9" fillId="0" borderId="15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171" fontId="13" fillId="0" borderId="15" xfId="59" applyFont="1" applyBorder="1" applyAlignment="1">
      <alignment horizontal="center" vertical="top"/>
    </xf>
    <xf numFmtId="171" fontId="13" fillId="0" borderId="15" xfId="0" applyNumberFormat="1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171" fontId="9" fillId="0" borderId="20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33" borderId="20" xfId="0" applyFont="1" applyFill="1" applyBorder="1" applyAlignment="1">
      <alignment horizontal="center" vertical="top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 indent="1"/>
    </xf>
    <xf numFmtId="0" fontId="9" fillId="0" borderId="14" xfId="0" applyFont="1" applyFill="1" applyBorder="1" applyAlignment="1">
      <alignment horizontal="left" vertical="top" wrapText="1" indent="1"/>
    </xf>
    <xf numFmtId="4" fontId="9" fillId="0" borderId="17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171" fontId="9" fillId="0" borderId="15" xfId="59" applyFont="1" applyBorder="1" applyAlignment="1">
      <alignment horizontal="center" vertical="top"/>
    </xf>
    <xf numFmtId="171" fontId="9" fillId="0" borderId="17" xfId="59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171" fontId="9" fillId="0" borderId="13" xfId="59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171" fontId="9" fillId="0" borderId="22" xfId="59" applyFont="1" applyBorder="1" applyAlignment="1">
      <alignment horizontal="center" vertical="top"/>
    </xf>
    <xf numFmtId="171" fontId="9" fillId="0" borderId="23" xfId="59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4" xfId="0" applyFont="1" applyFill="1" applyBorder="1" applyAlignment="1">
      <alignment horizontal="left" vertical="top" wrapText="1" indent="1"/>
    </xf>
    <xf numFmtId="171" fontId="9" fillId="0" borderId="23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171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171" fontId="9" fillId="0" borderId="13" xfId="0" applyNumberFormat="1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top" wrapText="1"/>
    </xf>
    <xf numFmtId="171" fontId="9" fillId="0" borderId="20" xfId="59" applyFont="1" applyBorder="1" applyAlignment="1">
      <alignment horizontal="center" vertical="top"/>
    </xf>
    <xf numFmtId="171" fontId="9" fillId="0" borderId="21" xfId="59" applyFont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 indent="2"/>
    </xf>
    <xf numFmtId="0" fontId="9" fillId="0" borderId="15" xfId="0" applyFont="1" applyFill="1" applyBorder="1" applyAlignment="1">
      <alignment horizontal="left" vertical="top" wrapText="1" indent="2"/>
    </xf>
    <xf numFmtId="171" fontId="9" fillId="0" borderId="15" xfId="59" applyFont="1" applyBorder="1" applyAlignment="1" quotePrefix="1">
      <alignment horizontal="center" vertical="top"/>
    </xf>
    <xf numFmtId="0" fontId="9" fillId="0" borderId="24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1"/>
    </xf>
    <xf numFmtId="0" fontId="9" fillId="0" borderId="24" xfId="0" applyFont="1" applyFill="1" applyBorder="1" applyAlignment="1">
      <alignment horizontal="left" vertical="top" wrapText="1" indent="3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13" xfId="0" applyFont="1" applyFill="1" applyBorder="1" applyAlignment="1">
      <alignment horizontal="left" vertical="top" wrapText="1"/>
    </xf>
    <xf numFmtId="171" fontId="9" fillId="0" borderId="25" xfId="59" applyFont="1" applyBorder="1" applyAlignment="1">
      <alignment horizontal="center"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4" xfId="0" applyNumberFormat="1" applyFont="1" applyFill="1" applyBorder="1" applyAlignment="1">
      <alignment horizontal="left" vertical="top" wrapText="1" indent="1"/>
    </xf>
    <xf numFmtId="49" fontId="9" fillId="0" borderId="11" xfId="0" applyNumberFormat="1" applyFont="1" applyFill="1" applyBorder="1" applyAlignment="1">
      <alignment horizontal="left" vertical="top" wrapText="1" indent="1"/>
    </xf>
    <xf numFmtId="49" fontId="9" fillId="0" borderId="14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5" xfId="0" applyFont="1" applyFill="1" applyBorder="1" applyAlignment="1">
      <alignment horizontal="left" vertical="top" wrapText="1" indent="1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 indent="1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2" fontId="9" fillId="0" borderId="0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72;&#1089;&#1082;&#1088;&#1099;&#1090;&#1080;&#1077;%20&#1080;&#1085;&#1092;&#1088;&#1086;&#1084;&#1072;&#1094;&#1080;&#1080;\2017\&#1055;&#1077;&#1088;&#1077;&#1076;&#1072;&#1095;&#1072;%20&#1101;&#1083;&#1077;&#1082;&#1090;&#1088;&#1086;&#1101;&#1085;&#1077;&#1088;&#1075;&#1080;&#1080;%20&#1058;&#1086;&#1084;&#1089;&#1082;&#1086;&#1081;%20&#1086;&#1073;&#1083;&#1072;&#1089;&#1090;&#1080;\&#1055;&#1069;&#1054;\11&#1072;(2)\&#1057;&#1084;&#1077;&#1090;&#1099;\&#1058;&#1054;&#1052;&#1057;&#1050;%20&#1057;&#1084;&#1077;&#1090;&#1072;%20&#1085;&#1072;%20&#1087;&#1088;&#1086;&#1074;&#1077;&#1076;&#1077;&#1085;&#1080;&#1077;%20&#1084;&#1077;&#1088;&#1086;&#1087;&#1088;&#1080;&#1103;&#1090;&#1080;&#1081;%20&#1087;&#1086;%20&#1058;&#1055;_2018_&#1088;%20(&#1087;&#1086;%20&#1089;&#1093;&#1077;&#1084;&#1072;&#1084;%20&#1087;&#1086;&#1076;&#1082;&#1083;.)&#1055;&#1058;&#105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99;\&#1058;&#1054;&#1052;&#1057;&#1050;%20&#1057;&#1084;&#1077;&#1090;&#1072;%20&#1085;&#1072;%20&#1087;&#1088;&#1086;&#1074;&#1077;&#1076;&#1077;&#1085;&#1080;&#1077;%20&#1084;&#1077;&#1088;&#1086;&#1087;&#1088;&#1080;&#1103;&#1090;&#1080;&#1081;%20&#1087;&#1086;%20&#1058;&#1055;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Распр.бригад ЦЭС на 2013"/>
      <sheetName val="индексы"/>
      <sheetName val="План ЭНТ_2013"/>
      <sheetName val="В РЭК_ Приложение № 1_под 5 кВт"/>
      <sheetName val="Размер платы_2014"/>
      <sheetName val="ПТУ"/>
      <sheetName val="2014 год ОРГ "/>
      <sheetName val="План ЭНТ_2014"/>
      <sheetName val="2018 год ОРГ"/>
      <sheetName val="План ЭНТ_2018"/>
      <sheetName val="План ЭНТ_2015 анализ"/>
      <sheetName val="Калькуляция себестоимости работ"/>
      <sheetName val="Калькуляция себестоимости р (2"/>
      <sheetName val="таб.16_план 2018"/>
      <sheetName val="таб.16_план 2014"/>
      <sheetName val="Калькуляция 2014"/>
      <sheetName val="Т.16 (план 2015) "/>
      <sheetName val="Т.16 (план 2015) до15кВт"/>
      <sheetName val="2013 год ОРГ"/>
      <sheetName val="В расчёт НВВ включаются"/>
      <sheetName val="Приложение № 2"/>
      <sheetName val="Приложение № 1"/>
      <sheetName val="Стандартизированная ставка"/>
      <sheetName val="Принципиальное отличие"/>
      <sheetName val="Факт 1 кв.2013"/>
      <sheetName val="расходы из прибыли"/>
      <sheetName val="2014г"/>
      <sheetName val="2015г"/>
      <sheetName val="2016г"/>
      <sheetName val="среднее 2013-2014"/>
      <sheetName val="внереализационные расходы"/>
      <sheetName val="2013"/>
      <sheetName val="2014"/>
      <sheetName val="2015"/>
      <sheetName val="2016"/>
      <sheetName val="среднее за 3 года"/>
      <sheetName val="Расходы за счёт прибыли"/>
      <sheetName val="Защита имен"/>
    </sheetNames>
    <sheetDataSet>
      <sheetData sheetId="9">
        <row r="26">
          <cell r="E26">
            <v>112830.74075575353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ЭНТ_2018"/>
      <sheetName val="2015г"/>
      <sheetName val="2016г"/>
      <sheetName val="2017г"/>
      <sheetName val="2015"/>
      <sheetName val="2018г"/>
      <sheetName val="2016"/>
      <sheetName val="2017"/>
      <sheetName val="2018"/>
      <sheetName val="среднее за 3 года"/>
      <sheetName val="прил.2"/>
      <sheetName val="прил.3"/>
      <sheetName val="расчет выпадающих по ф2018"/>
    </sheetNames>
    <sheetDataSet>
      <sheetData sheetId="0">
        <row r="15">
          <cell r="X15">
            <v>777010.8099999999</v>
          </cell>
        </row>
        <row r="16">
          <cell r="X16">
            <v>157657.72</v>
          </cell>
        </row>
        <row r="17">
          <cell r="X17">
            <v>11728346.489999998</v>
          </cell>
        </row>
        <row r="18">
          <cell r="X18">
            <v>3733425.17</v>
          </cell>
        </row>
        <row r="21">
          <cell r="X21">
            <v>536185.25</v>
          </cell>
        </row>
        <row r="25">
          <cell r="X25">
            <v>1129.1899999999998</v>
          </cell>
        </row>
        <row r="26">
          <cell r="X26">
            <v>4955206.920000006</v>
          </cell>
        </row>
        <row r="27">
          <cell r="X27">
            <v>94904.27</v>
          </cell>
        </row>
        <row r="28">
          <cell r="X28">
            <v>0</v>
          </cell>
        </row>
        <row r="29">
          <cell r="X29">
            <v>38586.69</v>
          </cell>
        </row>
        <row r="30">
          <cell r="X30">
            <v>89107.13</v>
          </cell>
        </row>
        <row r="40">
          <cell r="X40">
            <v>2004249</v>
          </cell>
        </row>
      </sheetData>
      <sheetData sheetId="9">
        <row r="11">
          <cell r="C11">
            <v>1333.3333333333333</v>
          </cell>
        </row>
        <row r="12">
          <cell r="C12">
            <v>76746.38333333333</v>
          </cell>
        </row>
      </sheetData>
      <sheetData sheetId="10">
        <row r="17">
          <cell r="C17">
            <v>7096663.716699717</v>
          </cell>
        </row>
        <row r="18">
          <cell r="C18">
            <v>17630356.5358412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_secr@energoneft-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N28" sqref="N28"/>
    </sheetView>
  </sheetViews>
  <sheetFormatPr defaultColWidth="9.00390625" defaultRowHeight="12.75"/>
  <cols>
    <col min="1" max="1" width="61.25390625" style="0" customWidth="1"/>
    <col min="2" max="2" width="15.375" style="0" customWidth="1"/>
    <col min="3" max="3" width="18.375" style="0" customWidth="1"/>
  </cols>
  <sheetData>
    <row r="1" ht="12.75">
      <c r="C1" s="29" t="s">
        <v>137</v>
      </c>
    </row>
    <row r="2" ht="12.75">
      <c r="C2" s="29" t="s">
        <v>1</v>
      </c>
    </row>
    <row r="3" ht="12.75">
      <c r="C3" s="30" t="s">
        <v>138</v>
      </c>
    </row>
    <row r="4" ht="16.5">
      <c r="A4" s="14" t="s">
        <v>2</v>
      </c>
    </row>
    <row r="5" ht="18.75">
      <c r="A5" s="15" t="s">
        <v>139</v>
      </c>
    </row>
    <row r="6" ht="18.75">
      <c r="A6" s="15" t="s">
        <v>140</v>
      </c>
    </row>
    <row r="7" spans="1:4" ht="19.5" thickBot="1">
      <c r="A7" s="16" t="s">
        <v>136</v>
      </c>
      <c r="B7" s="17" t="s">
        <v>7</v>
      </c>
      <c r="C7" s="16">
        <v>2020</v>
      </c>
      <c r="D7" s="18" t="s">
        <v>141</v>
      </c>
    </row>
    <row r="8" spans="1:4" ht="12.75">
      <c r="A8" s="19" t="s">
        <v>6</v>
      </c>
      <c r="B8" s="19"/>
      <c r="C8" s="19"/>
      <c r="D8" s="20"/>
    </row>
    <row r="9" spans="1:4" ht="12.75">
      <c r="A9" s="19"/>
      <c r="B9" s="19"/>
      <c r="C9" s="19"/>
      <c r="D9" s="20"/>
    </row>
    <row r="10" spans="1:8" ht="16.5">
      <c r="A10" s="21" t="s">
        <v>142</v>
      </c>
      <c r="B10" s="25" t="s">
        <v>152</v>
      </c>
      <c r="C10" s="26"/>
      <c r="D10" s="27"/>
      <c r="E10" s="27"/>
      <c r="F10" s="27"/>
      <c r="G10" s="27"/>
      <c r="H10" s="27"/>
    </row>
    <row r="11" spans="1:8" ht="12.75">
      <c r="A11" s="22"/>
      <c r="B11" s="27"/>
      <c r="C11" s="27"/>
      <c r="D11" s="27"/>
      <c r="E11" s="27"/>
      <c r="F11" s="27"/>
      <c r="G11" s="27"/>
      <c r="H11" s="27"/>
    </row>
    <row r="12" spans="1:8" ht="16.5">
      <c r="A12" s="21" t="s">
        <v>143</v>
      </c>
      <c r="B12" s="27" t="s">
        <v>136</v>
      </c>
      <c r="C12" s="26"/>
      <c r="D12" s="27"/>
      <c r="E12" s="27"/>
      <c r="F12" s="27"/>
      <c r="G12" s="27"/>
      <c r="H12" s="27"/>
    </row>
    <row r="13" spans="1:8" ht="12.75">
      <c r="A13" s="22"/>
      <c r="B13" s="27"/>
      <c r="C13" s="27"/>
      <c r="D13" s="27"/>
      <c r="E13" s="27"/>
      <c r="F13" s="27"/>
      <c r="G13" s="27"/>
      <c r="H13" s="27"/>
    </row>
    <row r="14" spans="1:8" ht="16.5">
      <c r="A14" s="21" t="s">
        <v>144</v>
      </c>
      <c r="B14" s="27" t="s">
        <v>153</v>
      </c>
      <c r="C14" s="26"/>
      <c r="D14" s="27"/>
      <c r="E14" s="27"/>
      <c r="F14" s="27"/>
      <c r="G14" s="27"/>
      <c r="H14" s="27"/>
    </row>
    <row r="15" spans="1:8" ht="12.75">
      <c r="A15" s="23"/>
      <c r="B15" s="27"/>
      <c r="C15" s="27"/>
      <c r="D15" s="27"/>
      <c r="E15" s="27"/>
      <c r="F15" s="27"/>
      <c r="G15" s="27"/>
      <c r="H15" s="27"/>
    </row>
    <row r="16" spans="1:8" ht="16.5">
      <c r="A16" s="21" t="s">
        <v>145</v>
      </c>
      <c r="B16" s="27" t="s">
        <v>153</v>
      </c>
      <c r="C16" s="26"/>
      <c r="D16" s="27"/>
      <c r="E16" s="27"/>
      <c r="F16" s="27"/>
      <c r="G16" s="27"/>
      <c r="H16" s="27"/>
    </row>
    <row r="17" spans="1:8" ht="12.75">
      <c r="A17" s="22"/>
      <c r="B17" s="27"/>
      <c r="C17" s="27"/>
      <c r="D17" s="27"/>
      <c r="E17" s="27"/>
      <c r="F17" s="27"/>
      <c r="G17" s="27"/>
      <c r="H17" s="27"/>
    </row>
    <row r="18" spans="1:8" ht="16.5">
      <c r="A18" s="21" t="s">
        <v>146</v>
      </c>
      <c r="B18" s="27">
        <v>7022010799</v>
      </c>
      <c r="C18" s="26"/>
      <c r="D18" s="27"/>
      <c r="E18" s="27"/>
      <c r="F18" s="27"/>
      <c r="G18" s="27"/>
      <c r="H18" s="27"/>
    </row>
    <row r="19" spans="1:8" ht="12.75">
      <c r="A19" s="24"/>
      <c r="B19" s="27"/>
      <c r="C19" s="27"/>
      <c r="D19" s="27"/>
      <c r="E19" s="27"/>
      <c r="F19" s="27"/>
      <c r="G19" s="27"/>
      <c r="H19" s="27"/>
    </row>
    <row r="20" spans="1:8" ht="16.5">
      <c r="A20" s="21" t="s">
        <v>147</v>
      </c>
      <c r="B20" s="27">
        <v>702201001</v>
      </c>
      <c r="C20" s="26"/>
      <c r="D20" s="27"/>
      <c r="E20" s="27"/>
      <c r="F20" s="27"/>
      <c r="G20" s="27"/>
      <c r="H20" s="27"/>
    </row>
    <row r="21" spans="1:8" ht="12.75">
      <c r="A21" s="24"/>
      <c r="B21" s="27"/>
      <c r="C21" s="27"/>
      <c r="D21" s="27"/>
      <c r="E21" s="27"/>
      <c r="F21" s="27"/>
      <c r="G21" s="27"/>
      <c r="H21" s="27"/>
    </row>
    <row r="22" spans="1:8" ht="16.5">
      <c r="A22" s="21" t="s">
        <v>148</v>
      </c>
      <c r="B22" s="27" t="s">
        <v>154</v>
      </c>
      <c r="C22" s="26"/>
      <c r="D22" s="27"/>
      <c r="E22" s="27"/>
      <c r="F22" s="27"/>
      <c r="G22" s="27"/>
      <c r="H22" s="27"/>
    </row>
    <row r="23" spans="1:8" ht="12.75">
      <c r="A23" s="22"/>
      <c r="B23" s="27"/>
      <c r="C23" s="27"/>
      <c r="D23" s="27"/>
      <c r="E23" s="27"/>
      <c r="F23" s="27"/>
      <c r="G23" s="27"/>
      <c r="H23" s="27"/>
    </row>
    <row r="24" spans="1:8" ht="16.5">
      <c r="A24" s="21" t="s">
        <v>149</v>
      </c>
      <c r="B24" s="28" t="s">
        <v>155</v>
      </c>
      <c r="C24" s="26"/>
      <c r="D24" s="27"/>
      <c r="E24" s="27"/>
      <c r="F24" s="27"/>
      <c r="G24" s="27"/>
      <c r="H24" s="27"/>
    </row>
    <row r="25" spans="1:8" ht="12.75">
      <c r="A25" s="22"/>
      <c r="B25" s="27"/>
      <c r="C25" s="27"/>
      <c r="D25" s="27"/>
      <c r="E25" s="27"/>
      <c r="F25" s="27"/>
      <c r="G25" s="27"/>
      <c r="H25" s="27"/>
    </row>
    <row r="26" spans="1:8" ht="16.5">
      <c r="A26" s="21" t="s">
        <v>150</v>
      </c>
      <c r="B26" s="27" t="s">
        <v>156</v>
      </c>
      <c r="C26" s="26"/>
      <c r="D26" s="27"/>
      <c r="E26" s="27"/>
      <c r="F26" s="27"/>
      <c r="G26" s="27"/>
      <c r="H26" s="27"/>
    </row>
    <row r="27" spans="1:8" ht="12.75">
      <c r="A27" s="22"/>
      <c r="B27" s="27"/>
      <c r="C27" s="27"/>
      <c r="D27" s="27"/>
      <c r="E27" s="27"/>
      <c r="F27" s="27"/>
      <c r="G27" s="27"/>
      <c r="H27" s="27"/>
    </row>
    <row r="28" spans="1:8" ht="16.5">
      <c r="A28" s="21" t="s">
        <v>151</v>
      </c>
      <c r="B28" s="27" t="s">
        <v>157</v>
      </c>
      <c r="C28" s="26"/>
      <c r="D28" s="27"/>
      <c r="E28" s="27"/>
      <c r="F28" s="27"/>
      <c r="G28" s="27"/>
      <c r="H28" s="27"/>
    </row>
    <row r="29" ht="12.75">
      <c r="A29" s="24"/>
    </row>
    <row r="30" ht="16.5">
      <c r="A30" s="21"/>
    </row>
  </sheetData>
  <sheetProtection/>
  <hyperlinks>
    <hyperlink ref="B24" r:id="rId1" display="ent_secr@energoneft-t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26"/>
  <sheetViews>
    <sheetView view="pageBreakPreview" zoomScaleSheetLayoutView="100" zoomScalePageLayoutView="0" workbookViewId="0" topLeftCell="A9">
      <pane xSplit="53" ySplit="8" topLeftCell="BB26" activePane="bottomRight" state="frozen"/>
      <selection pane="topLeft" activeCell="A9" sqref="A9"/>
      <selection pane="topRight" activeCell="BB9" sqref="BB9"/>
      <selection pane="bottomLeft" activeCell="A17" sqref="A17"/>
      <selection pane="bottomRight" activeCell="DH17" sqref="DH17"/>
    </sheetView>
  </sheetViews>
  <sheetFormatPr defaultColWidth="0.875" defaultRowHeight="12.75"/>
  <cols>
    <col min="1" max="45" width="0.875" style="2" customWidth="1"/>
    <col min="46" max="46" width="18.25390625" style="2" customWidth="1"/>
    <col min="47" max="111" width="0.875" style="2" customWidth="1"/>
    <col min="112" max="112" width="12.25390625" style="2" customWidth="1"/>
    <col min="113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42" t="s">
        <v>1</v>
      </c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65" t="s">
        <v>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</row>
    <row r="10" spans="1:102" s="6" customFormat="1" ht="57" customHeight="1">
      <c r="A10" s="66" t="s">
        <v>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</row>
    <row r="11" spans="36:88" s="6" customFormat="1" ht="18.75">
      <c r="AJ11" s="7" t="s">
        <v>5</v>
      </c>
      <c r="AK11" s="43" t="s">
        <v>136</v>
      </c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</row>
    <row r="12" spans="37:88" ht="14.25" customHeight="1">
      <c r="AK12" s="48" t="s">
        <v>6</v>
      </c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</row>
    <row r="13" spans="40:57" s="6" customFormat="1" ht="18.75">
      <c r="AN13" s="6" t="s">
        <v>7</v>
      </c>
      <c r="AS13" s="49" t="s">
        <v>158</v>
      </c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6" t="s">
        <v>8</v>
      </c>
    </row>
    <row r="15" spans="1:102" s="9" customFormat="1" ht="33" customHeight="1">
      <c r="A15" s="44" t="s">
        <v>20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 t="s">
        <v>9</v>
      </c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64" t="s">
        <v>10</v>
      </c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</row>
    <row r="16" spans="1:102" s="9" customFormat="1" ht="50.25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63" t="s">
        <v>11</v>
      </c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 t="s">
        <v>14</v>
      </c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4"/>
    </row>
    <row r="17" spans="1:112" s="10" customFormat="1" ht="192.75" customHeight="1">
      <c r="A17" s="53" t="s">
        <v>23</v>
      </c>
      <c r="B17" s="53"/>
      <c r="C17" s="53"/>
      <c r="D17" s="53"/>
      <c r="E17" s="53"/>
      <c r="F17" s="53"/>
      <c r="G17" s="53"/>
      <c r="H17" s="53"/>
      <c r="I17" s="54" t="s">
        <v>13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5"/>
      <c r="BB17" s="51" t="s">
        <v>12</v>
      </c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6">
        <f>BU18+BU19+BU20+BU21</f>
        <v>0</v>
      </c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7">
        <f>CJ18+CJ19+CJ20+CJ21</f>
        <v>342.6732690867192</v>
      </c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9"/>
      <c r="DH17" s="39"/>
    </row>
    <row r="18" spans="1:102" s="10" customFormat="1" ht="50.25" customHeight="1">
      <c r="A18" s="53" t="s">
        <v>24</v>
      </c>
      <c r="B18" s="53"/>
      <c r="C18" s="53"/>
      <c r="D18" s="53"/>
      <c r="E18" s="53"/>
      <c r="F18" s="53"/>
      <c r="G18" s="53"/>
      <c r="H18" s="53"/>
      <c r="I18" s="54" t="s">
        <v>15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5"/>
      <c r="BB18" s="61" t="s">
        <v>12</v>
      </c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0">
        <f>'прил.4'!CG14</f>
        <v>0</v>
      </c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0">
        <f>'прил.4'!CG15</f>
        <v>98.34735162481643</v>
      </c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2"/>
    </row>
    <row r="19" spans="1:102" s="10" customFormat="1" ht="55.5" customHeight="1">
      <c r="A19" s="67" t="s">
        <v>25</v>
      </c>
      <c r="B19" s="67"/>
      <c r="C19" s="67"/>
      <c r="D19" s="67"/>
      <c r="E19" s="67"/>
      <c r="F19" s="67"/>
      <c r="G19" s="67"/>
      <c r="H19" s="67"/>
      <c r="I19" s="68" t="s">
        <v>16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9"/>
      <c r="BB19" s="61" t="s">
        <v>12</v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50">
        <f>'прил.4'!CG24</f>
        <v>0</v>
      </c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0">
        <f>'прил.4'!CG25</f>
        <v>244.32591746190275</v>
      </c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2"/>
    </row>
    <row r="20" spans="1:102" s="10" customFormat="1" ht="85.5" customHeight="1">
      <c r="A20" s="53" t="s">
        <v>26</v>
      </c>
      <c r="B20" s="53"/>
      <c r="C20" s="53"/>
      <c r="D20" s="53"/>
      <c r="E20" s="53"/>
      <c r="F20" s="53"/>
      <c r="G20" s="53"/>
      <c r="H20" s="53"/>
      <c r="I20" s="54" t="s">
        <v>31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5"/>
      <c r="BB20" s="72" t="s">
        <v>12</v>
      </c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60">
        <f>'прил.4'!CG27</f>
        <v>0</v>
      </c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0">
        <f>'прил.4'!CG28</f>
        <v>0</v>
      </c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2"/>
    </row>
    <row r="21" spans="1:102" s="10" customFormat="1" ht="97.5" customHeight="1">
      <c r="A21" s="53" t="s">
        <v>27</v>
      </c>
      <c r="B21" s="53"/>
      <c r="C21" s="53"/>
      <c r="D21" s="53"/>
      <c r="E21" s="53"/>
      <c r="F21" s="53"/>
      <c r="G21" s="53"/>
      <c r="H21" s="53"/>
      <c r="I21" s="54" t="s">
        <v>18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61" t="s">
        <v>12</v>
      </c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0">
        <f>'прил.4'!CG30</f>
        <v>0</v>
      </c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0">
        <f>'прил.4'!CG31</f>
        <v>0</v>
      </c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2"/>
    </row>
    <row r="22" spans="1:102" s="10" customFormat="1" ht="84.75" customHeight="1">
      <c r="A22" s="53" t="s">
        <v>28</v>
      </c>
      <c r="B22" s="53"/>
      <c r="C22" s="53"/>
      <c r="D22" s="53"/>
      <c r="E22" s="53"/>
      <c r="F22" s="53"/>
      <c r="G22" s="53"/>
      <c r="H22" s="53"/>
      <c r="I22" s="54" t="s">
        <v>33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61" t="s">
        <v>17</v>
      </c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2"/>
    </row>
    <row r="23" spans="1:102" s="10" customFormat="1" ht="78.75" customHeight="1">
      <c r="A23" s="67" t="s">
        <v>29</v>
      </c>
      <c r="B23" s="67"/>
      <c r="C23" s="67"/>
      <c r="D23" s="67"/>
      <c r="E23" s="67"/>
      <c r="F23" s="67"/>
      <c r="G23" s="67"/>
      <c r="H23" s="67"/>
      <c r="I23" s="68" t="s">
        <v>32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9"/>
      <c r="BB23" s="51" t="s">
        <v>17</v>
      </c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2"/>
    </row>
    <row r="24" spans="1:102" s="10" customFormat="1" ht="127.5" customHeight="1">
      <c r="A24" s="53" t="s">
        <v>30</v>
      </c>
      <c r="B24" s="53"/>
      <c r="C24" s="53"/>
      <c r="D24" s="53"/>
      <c r="E24" s="53"/>
      <c r="F24" s="53"/>
      <c r="G24" s="53"/>
      <c r="H24" s="53"/>
      <c r="I24" s="54" t="s">
        <v>34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61" t="s">
        <v>12</v>
      </c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2"/>
    </row>
    <row r="25" ht="4.5" customHeight="1"/>
    <row r="26" spans="1:102" ht="44.25" customHeight="1">
      <c r="A26" s="70" t="s">
        <v>19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</row>
    <row r="27" ht="3" customHeight="1"/>
  </sheetData>
  <sheetProtection/>
  <mergeCells count="52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33"/>
  <sheetViews>
    <sheetView view="pageBreakPreview" zoomScale="80" zoomScaleSheetLayoutView="80" zoomScalePageLayoutView="0" workbookViewId="0" topLeftCell="A4">
      <pane xSplit="44" ySplit="9" topLeftCell="AS13" activePane="bottomRight" state="frozen"/>
      <selection pane="topLeft" activeCell="A4" sqref="A4"/>
      <selection pane="topRight" activeCell="AS4" sqref="AS4"/>
      <selection pane="bottomLeft" activeCell="A13" sqref="A13"/>
      <selection pane="bottomRight" activeCell="FW17" sqref="FW17"/>
    </sheetView>
  </sheetViews>
  <sheetFormatPr defaultColWidth="0.875" defaultRowHeight="12.75"/>
  <cols>
    <col min="1" max="43" width="0.875" style="2" customWidth="1"/>
    <col min="44" max="44" width="3.875" style="2" customWidth="1"/>
    <col min="45" max="60" width="0.875" style="2" customWidth="1"/>
    <col min="61" max="61" width="2.125" style="2" customWidth="1"/>
    <col min="62" max="84" width="0.875" style="2" customWidth="1"/>
    <col min="85" max="101" width="1.25" style="2" customWidth="1"/>
    <col min="102" max="102" width="4.75390625" style="2" customWidth="1"/>
    <col min="103" max="106" width="20.00390625" style="37" hidden="1" customWidth="1"/>
    <col min="107" max="117" width="0.875" style="2" customWidth="1"/>
    <col min="118" max="118" width="26.00390625" style="2" customWidth="1"/>
    <col min="119" max="16384" width="0.875" style="2" customWidth="1"/>
  </cols>
  <sheetData>
    <row r="1" spans="66:106" s="1" customFormat="1" ht="12.75">
      <c r="BN1" s="1" t="s">
        <v>80</v>
      </c>
      <c r="CY1" s="32"/>
      <c r="CZ1" s="32"/>
      <c r="DA1" s="32"/>
      <c r="DB1" s="32"/>
    </row>
    <row r="2" spans="66:106" s="1" customFormat="1" ht="41.25" customHeight="1">
      <c r="BN2" s="42" t="s">
        <v>1</v>
      </c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32"/>
      <c r="CZ2" s="32"/>
      <c r="DA2" s="32"/>
      <c r="DB2" s="32"/>
    </row>
    <row r="3" spans="103:106" s="1" customFormat="1" ht="5.25" customHeight="1">
      <c r="CY3" s="32"/>
      <c r="CZ3" s="32"/>
      <c r="DA3" s="32"/>
      <c r="DB3" s="32"/>
    </row>
    <row r="4" spans="66:106" s="8" customFormat="1" ht="12">
      <c r="BN4" s="8" t="s">
        <v>21</v>
      </c>
      <c r="CY4" s="33"/>
      <c r="CZ4" s="33"/>
      <c r="DA4" s="33"/>
      <c r="DB4" s="33"/>
    </row>
    <row r="5" spans="66:106" s="8" customFormat="1" ht="12">
      <c r="BN5" s="8" t="s">
        <v>22</v>
      </c>
      <c r="CY5" s="33"/>
      <c r="CZ5" s="33"/>
      <c r="DA5" s="33"/>
      <c r="DB5" s="33"/>
    </row>
    <row r="6" spans="103:106" s="1" customFormat="1" ht="12.75">
      <c r="CY6" s="32"/>
      <c r="CZ6" s="32"/>
      <c r="DA6" s="32"/>
      <c r="DB6" s="32"/>
    </row>
    <row r="7" spans="102:106" s="3" customFormat="1" ht="16.5">
      <c r="CX7" s="4" t="s">
        <v>2</v>
      </c>
      <c r="CY7" s="34"/>
      <c r="CZ7" s="34"/>
      <c r="DA7" s="34"/>
      <c r="DB7" s="34"/>
    </row>
    <row r="8" spans="103:106" s="3" customFormat="1" ht="20.25" customHeight="1">
      <c r="CY8" s="34"/>
      <c r="CZ8" s="34"/>
      <c r="DA8" s="34"/>
      <c r="DB8" s="34"/>
    </row>
    <row r="9" spans="1:106" s="5" customFormat="1" ht="18.75">
      <c r="A9" s="65" t="s">
        <v>81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35"/>
      <c r="CZ9" s="35"/>
      <c r="DA9" s="35"/>
      <c r="DB9" s="35"/>
    </row>
    <row r="10" spans="1:106" s="6" customFormat="1" ht="24" customHeight="1">
      <c r="A10" s="104" t="s">
        <v>82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36"/>
      <c r="CZ10" s="36"/>
      <c r="DA10" s="36"/>
      <c r="DB10" s="36"/>
    </row>
    <row r="11" ht="13.5" customHeight="1"/>
    <row r="12" spans="1:106" s="9" customFormat="1" ht="114" customHeight="1">
      <c r="A12" s="73" t="s">
        <v>83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105"/>
      <c r="AS12" s="63" t="s">
        <v>84</v>
      </c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4" t="s">
        <v>85</v>
      </c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64" t="s">
        <v>86</v>
      </c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38"/>
      <c r="CZ12" s="38"/>
      <c r="DA12" s="38"/>
      <c r="DB12" s="38"/>
    </row>
    <row r="13" spans="1:120" s="10" customFormat="1" ht="45.75" customHeight="1">
      <c r="A13" s="81" t="s">
        <v>42</v>
      </c>
      <c r="B13" s="81"/>
      <c r="C13" s="81"/>
      <c r="D13" s="81"/>
      <c r="E13" s="81"/>
      <c r="F13" s="81"/>
      <c r="G13" s="81"/>
      <c r="H13" s="81"/>
      <c r="I13" s="82" t="s">
        <v>87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3"/>
      <c r="AS13" s="84">
        <f>CG13*BM13</f>
        <v>7416673.745449862</v>
      </c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100">
        <f>BM14+BM15</f>
        <v>75413.05</v>
      </c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101">
        <f>CZ13</f>
        <v>98.34735162481643</v>
      </c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102"/>
      <c r="CY13" s="31">
        <f>'[2]прил.2'!$C$17</f>
        <v>7096663.716699717</v>
      </c>
      <c r="CZ13" s="31">
        <f>CY13/$CY$31*$CZ$31</f>
        <v>98.34735162481643</v>
      </c>
      <c r="DA13" s="31">
        <f>CY13/$CY$31*$DA$31</f>
        <v>32382.46322734447</v>
      </c>
      <c r="DB13" s="31">
        <f aca="true" t="shared" si="0" ref="DB13:DP13">DA13/$CY$31*$CZ$31</f>
        <v>0.44876432428425445</v>
      </c>
      <c r="DC13" s="10">
        <f t="shared" si="0"/>
        <v>6.219088935156908E-06</v>
      </c>
      <c r="DD13" s="10">
        <f t="shared" si="0"/>
        <v>8.618569946503239E-11</v>
      </c>
      <c r="DE13" s="10">
        <f t="shared" si="0"/>
        <v>1.1943831113728037E-15</v>
      </c>
      <c r="DF13" s="10">
        <f t="shared" si="0"/>
        <v>1.6552061717748955E-20</v>
      </c>
      <c r="DG13" s="10">
        <f t="shared" si="0"/>
        <v>2.293826365254555E-25</v>
      </c>
      <c r="DH13" s="10">
        <f t="shared" si="0"/>
        <v>3.178842299926185E-30</v>
      </c>
      <c r="DI13" s="10">
        <f t="shared" si="0"/>
        <v>4.405319653163285E-35</v>
      </c>
      <c r="DJ13" s="10">
        <f t="shared" si="0"/>
        <v>6.105002832948751E-40</v>
      </c>
      <c r="DK13" s="10">
        <f t="shared" si="0"/>
        <v>8.460466555145304E-45</v>
      </c>
      <c r="DL13" s="10">
        <f t="shared" si="0"/>
        <v>1.1724727455393979E-49</v>
      </c>
      <c r="DM13" s="10">
        <f t="shared" si="0"/>
        <v>1.6248422354399155E-54</v>
      </c>
      <c r="DN13" s="40"/>
      <c r="DO13" s="10">
        <f t="shared" si="0"/>
        <v>0</v>
      </c>
      <c r="DP13" s="10">
        <f t="shared" si="0"/>
        <v>0</v>
      </c>
    </row>
    <row r="14" spans="1:106" s="10" customFormat="1" ht="15.75">
      <c r="A14" s="88"/>
      <c r="B14" s="88"/>
      <c r="C14" s="88"/>
      <c r="D14" s="88"/>
      <c r="E14" s="88"/>
      <c r="F14" s="88"/>
      <c r="G14" s="88"/>
      <c r="H14" s="88"/>
      <c r="I14" s="89" t="s">
        <v>11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90"/>
      <c r="AS14" s="96">
        <f>BM14*CG14</f>
        <v>0</v>
      </c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3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92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7"/>
      <c r="CY14" s="31"/>
      <c r="CZ14" s="31"/>
      <c r="DA14" s="31"/>
      <c r="DB14" s="31"/>
    </row>
    <row r="15" spans="1:106" s="10" customFormat="1" ht="15.75">
      <c r="A15" s="67"/>
      <c r="B15" s="67"/>
      <c r="C15" s="67"/>
      <c r="D15" s="67"/>
      <c r="E15" s="67"/>
      <c r="F15" s="67"/>
      <c r="G15" s="67"/>
      <c r="H15" s="67"/>
      <c r="I15" s="74" t="s">
        <v>88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5"/>
      <c r="AS15" s="96">
        <f>BM15*CG15</f>
        <v>7416673.745449862</v>
      </c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9">
        <f>'[2]среднее за 3 года'!$C$12-'[2]среднее за 3 года'!$C$11</f>
        <v>75413.05</v>
      </c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86">
        <f>$CG$13</f>
        <v>98.34735162481643</v>
      </c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7"/>
      <c r="CY15" s="31"/>
      <c r="CZ15" s="31"/>
      <c r="DA15" s="31"/>
      <c r="DB15" s="31"/>
    </row>
    <row r="16" spans="1:106" s="10" customFormat="1" ht="15.75">
      <c r="A16" s="53" t="s">
        <v>47</v>
      </c>
      <c r="B16" s="53"/>
      <c r="C16" s="53"/>
      <c r="D16" s="53"/>
      <c r="E16" s="53"/>
      <c r="F16" s="53"/>
      <c r="G16" s="53"/>
      <c r="H16" s="53"/>
      <c r="I16" s="54" t="s">
        <v>89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5"/>
      <c r="AS16" s="61">
        <v>0</v>
      </c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2"/>
      <c r="CY16" s="31">
        <v>0</v>
      </c>
      <c r="CZ16" s="31"/>
      <c r="DA16" s="31"/>
      <c r="DB16" s="31"/>
    </row>
    <row r="17" spans="1:106" s="10" customFormat="1" ht="66" customHeight="1">
      <c r="A17" s="81" t="s">
        <v>62</v>
      </c>
      <c r="B17" s="81"/>
      <c r="C17" s="81"/>
      <c r="D17" s="81"/>
      <c r="E17" s="81"/>
      <c r="F17" s="81"/>
      <c r="G17" s="81"/>
      <c r="H17" s="81"/>
      <c r="I17" s="82" t="s">
        <v>90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3"/>
      <c r="AS17" s="85">
        <v>0</v>
      </c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102"/>
      <c r="CY17" s="31">
        <v>0</v>
      </c>
      <c r="CZ17" s="31"/>
      <c r="DA17" s="31"/>
      <c r="DB17" s="31"/>
    </row>
    <row r="18" spans="1:106" s="10" customFormat="1" ht="35.25" customHeight="1">
      <c r="A18" s="88"/>
      <c r="B18" s="88"/>
      <c r="C18" s="88"/>
      <c r="D18" s="88"/>
      <c r="E18" s="88"/>
      <c r="F18" s="88"/>
      <c r="G18" s="88"/>
      <c r="H18" s="88"/>
      <c r="I18" s="89" t="s">
        <v>91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90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103"/>
      <c r="CY18" s="31"/>
      <c r="CZ18" s="31"/>
      <c r="DA18" s="31"/>
      <c r="DB18" s="31"/>
    </row>
    <row r="19" spans="1:106" s="10" customFormat="1" ht="35.25" customHeight="1">
      <c r="A19" s="88"/>
      <c r="B19" s="88"/>
      <c r="C19" s="88"/>
      <c r="D19" s="88"/>
      <c r="E19" s="88"/>
      <c r="F19" s="88"/>
      <c r="G19" s="88"/>
      <c r="H19" s="88"/>
      <c r="I19" s="89" t="s">
        <v>92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90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103"/>
      <c r="CY19" s="31"/>
      <c r="CZ19" s="31"/>
      <c r="DA19" s="31"/>
      <c r="DB19" s="31"/>
    </row>
    <row r="20" spans="1:106" s="10" customFormat="1" ht="35.25" customHeight="1">
      <c r="A20" s="88"/>
      <c r="B20" s="88"/>
      <c r="C20" s="88"/>
      <c r="D20" s="88"/>
      <c r="E20" s="88"/>
      <c r="F20" s="88"/>
      <c r="G20" s="88"/>
      <c r="H20" s="88"/>
      <c r="I20" s="89" t="s">
        <v>93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90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103"/>
      <c r="CY20" s="31"/>
      <c r="CZ20" s="31"/>
      <c r="DA20" s="31"/>
      <c r="DB20" s="31"/>
    </row>
    <row r="21" spans="1:106" s="10" customFormat="1" ht="80.25" customHeight="1">
      <c r="A21" s="88"/>
      <c r="B21" s="88"/>
      <c r="C21" s="88"/>
      <c r="D21" s="88"/>
      <c r="E21" s="88"/>
      <c r="F21" s="88"/>
      <c r="G21" s="88"/>
      <c r="H21" s="88"/>
      <c r="I21" s="89" t="s">
        <v>94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90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103"/>
      <c r="CY21" s="31"/>
      <c r="CZ21" s="31"/>
      <c r="DA21" s="31"/>
      <c r="DB21" s="31"/>
    </row>
    <row r="22" spans="1:106" s="10" customFormat="1" ht="66" customHeight="1">
      <c r="A22" s="67"/>
      <c r="B22" s="67"/>
      <c r="C22" s="67"/>
      <c r="D22" s="67"/>
      <c r="E22" s="67"/>
      <c r="F22" s="67"/>
      <c r="G22" s="67"/>
      <c r="H22" s="67"/>
      <c r="I22" s="74" t="s">
        <v>95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5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2"/>
      <c r="CY22" s="31"/>
      <c r="CZ22" s="31"/>
      <c r="DA22" s="31"/>
      <c r="DB22" s="31"/>
    </row>
    <row r="23" spans="1:106" s="10" customFormat="1" ht="48.75" customHeight="1">
      <c r="A23" s="81" t="s">
        <v>65</v>
      </c>
      <c r="B23" s="81"/>
      <c r="C23" s="81"/>
      <c r="D23" s="81"/>
      <c r="E23" s="81"/>
      <c r="F23" s="81"/>
      <c r="G23" s="81"/>
      <c r="H23" s="81"/>
      <c r="I23" s="82" t="s">
        <v>96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3"/>
      <c r="AS23" s="84">
        <f>AS24+AS25</f>
        <v>18425362.629850347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100">
        <f>$BM$13</f>
        <v>75413.05</v>
      </c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101">
        <f>CZ23</f>
        <v>244.32591746190275</v>
      </c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102"/>
      <c r="CY23" s="31">
        <f>'[2]прил.2'!$C$18</f>
        <v>17630356.5358412</v>
      </c>
      <c r="CZ23" s="31">
        <f>CY23/$CY$31*$CZ$31</f>
        <v>244.32591746190275</v>
      </c>
      <c r="DA23" s="31">
        <f>CY23/$CY$31*$DA$31</f>
        <v>80448.27752840907</v>
      </c>
      <c r="DB23" s="31"/>
    </row>
    <row r="24" spans="1:106" s="10" customFormat="1" ht="19.5" customHeight="1">
      <c r="A24" s="88"/>
      <c r="B24" s="88"/>
      <c r="C24" s="88"/>
      <c r="D24" s="88"/>
      <c r="E24" s="88"/>
      <c r="F24" s="88"/>
      <c r="G24" s="88"/>
      <c r="H24" s="88"/>
      <c r="I24" s="89" t="s">
        <v>11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90"/>
      <c r="AS24" s="96">
        <f>BM24*CG24</f>
        <v>0</v>
      </c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8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7"/>
      <c r="CY24" s="31"/>
      <c r="CZ24" s="31"/>
      <c r="DA24" s="31"/>
      <c r="DB24" s="31"/>
    </row>
    <row r="25" spans="1:106" s="10" customFormat="1" ht="19.5" customHeight="1">
      <c r="A25" s="67"/>
      <c r="B25" s="67"/>
      <c r="C25" s="67"/>
      <c r="D25" s="67"/>
      <c r="E25" s="67"/>
      <c r="F25" s="67"/>
      <c r="G25" s="67"/>
      <c r="H25" s="67"/>
      <c r="I25" s="74" t="s">
        <v>88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5"/>
      <c r="AS25" s="96">
        <f>BM25*CG25</f>
        <v>18425362.629850347</v>
      </c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9">
        <f>$BM$15</f>
        <v>75413.05</v>
      </c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79">
        <f>CG23</f>
        <v>244.32591746190275</v>
      </c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80"/>
      <c r="CY25" s="31"/>
      <c r="CZ25" s="31"/>
      <c r="DA25" s="31"/>
      <c r="DB25" s="31"/>
    </row>
    <row r="26" spans="1:106" s="10" customFormat="1" ht="114" customHeight="1">
      <c r="A26" s="81" t="s">
        <v>67</v>
      </c>
      <c r="B26" s="81"/>
      <c r="C26" s="81"/>
      <c r="D26" s="81"/>
      <c r="E26" s="81"/>
      <c r="F26" s="81"/>
      <c r="G26" s="81"/>
      <c r="H26" s="81"/>
      <c r="I26" s="82" t="s">
        <v>97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3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7"/>
      <c r="CY26" s="31"/>
      <c r="CZ26" s="31">
        <f>CY26/$CY$31*$CZ$31</f>
        <v>0</v>
      </c>
      <c r="DA26" s="31">
        <f>CY26/$CY$31*$DA$31</f>
        <v>0</v>
      </c>
      <c r="DB26" s="31"/>
    </row>
    <row r="27" spans="1:106" s="10" customFormat="1" ht="19.5" customHeight="1">
      <c r="A27" s="88"/>
      <c r="B27" s="88"/>
      <c r="C27" s="88"/>
      <c r="D27" s="88"/>
      <c r="E27" s="88"/>
      <c r="F27" s="88"/>
      <c r="G27" s="88"/>
      <c r="H27" s="88"/>
      <c r="I27" s="89" t="s">
        <v>11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90"/>
      <c r="AS27" s="96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8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7"/>
      <c r="CY27" s="31"/>
      <c r="CZ27" s="31"/>
      <c r="DA27" s="31"/>
      <c r="DB27" s="31"/>
    </row>
    <row r="28" spans="1:106" s="10" customFormat="1" ht="19.5" customHeight="1">
      <c r="A28" s="67"/>
      <c r="B28" s="67"/>
      <c r="C28" s="67"/>
      <c r="D28" s="67"/>
      <c r="E28" s="67"/>
      <c r="F28" s="67"/>
      <c r="G28" s="67"/>
      <c r="H28" s="67"/>
      <c r="I28" s="74" t="s">
        <v>88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  <c r="AS28" s="50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99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80"/>
      <c r="CY28" s="31"/>
      <c r="CZ28" s="31"/>
      <c r="DA28" s="31">
        <f>CZ28/$CY$31*$DA$31</f>
        <v>0</v>
      </c>
      <c r="DB28" s="31"/>
    </row>
    <row r="29" spans="1:106" s="10" customFormat="1" ht="207.75" customHeight="1">
      <c r="A29" s="81" t="s">
        <v>69</v>
      </c>
      <c r="B29" s="81"/>
      <c r="C29" s="81"/>
      <c r="D29" s="81"/>
      <c r="E29" s="81"/>
      <c r="F29" s="81"/>
      <c r="G29" s="81"/>
      <c r="H29" s="81"/>
      <c r="I29" s="82" t="s">
        <v>98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3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7"/>
      <c r="CY29" s="31"/>
      <c r="CZ29" s="31">
        <f>CY29/$CY$31*$CZ$31</f>
        <v>0</v>
      </c>
      <c r="DA29" s="31">
        <f>CY29/$CY$31*$DA$31</f>
        <v>0</v>
      </c>
      <c r="DB29" s="31"/>
    </row>
    <row r="30" spans="1:106" s="10" customFormat="1" ht="19.5" customHeight="1">
      <c r="A30" s="88"/>
      <c r="B30" s="88"/>
      <c r="C30" s="88"/>
      <c r="D30" s="88"/>
      <c r="E30" s="88"/>
      <c r="F30" s="88"/>
      <c r="G30" s="88"/>
      <c r="H30" s="88"/>
      <c r="I30" s="89" t="s">
        <v>11</v>
      </c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90"/>
      <c r="AS30" s="91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92"/>
      <c r="BM30" s="93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5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7"/>
      <c r="CY30" s="31"/>
      <c r="CZ30" s="31"/>
      <c r="DA30" s="31"/>
      <c r="DB30" s="31"/>
    </row>
    <row r="31" spans="1:106" s="10" customFormat="1" ht="19.5" customHeight="1">
      <c r="A31" s="67"/>
      <c r="B31" s="67"/>
      <c r="C31" s="67"/>
      <c r="D31" s="67"/>
      <c r="E31" s="67"/>
      <c r="F31" s="67"/>
      <c r="G31" s="67"/>
      <c r="H31" s="67"/>
      <c r="I31" s="74" t="s">
        <v>88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5"/>
      <c r="AS31" s="50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76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8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80"/>
      <c r="CY31" s="31">
        <f>SUM(CY13:CY30)</f>
        <v>24727020.252540916</v>
      </c>
      <c r="CZ31" s="31">
        <f>'прил.5'!CD40*1000/BM13</f>
        <v>342.67326908671913</v>
      </c>
      <c r="DA31" s="31">
        <f>'[1]2018 год ОРГ'!$E$26</f>
        <v>112830.74075575353</v>
      </c>
      <c r="DB31" s="31"/>
    </row>
    <row r="32" ht="4.5" customHeight="1"/>
    <row r="33" spans="1:102" ht="27.75" customHeight="1">
      <c r="A33" s="70" t="s">
        <v>99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R40"/>
  <sheetViews>
    <sheetView view="pageBreakPreview" zoomScale="80" zoomScaleSheetLayoutView="80" zoomScalePageLayoutView="0" workbookViewId="0" topLeftCell="A9">
      <pane xSplit="61" ySplit="6" topLeftCell="BJ16" activePane="bottomRight" state="frozen"/>
      <selection pane="topLeft" activeCell="A9" sqref="A9"/>
      <selection pane="topRight" activeCell="BJ9" sqref="BJ9"/>
      <selection pane="bottomLeft" activeCell="A15" sqref="A15"/>
      <selection pane="bottomRight" activeCell="DR40" sqref="DR40"/>
    </sheetView>
  </sheetViews>
  <sheetFormatPr defaultColWidth="0.875" defaultRowHeight="12.75"/>
  <cols>
    <col min="1" max="78" width="0.875" style="2" customWidth="1"/>
    <col min="79" max="79" width="3.125" style="2" customWidth="1"/>
    <col min="80" max="100" width="0.875" style="2" customWidth="1"/>
    <col min="101" max="101" width="2.75390625" style="2" customWidth="1"/>
    <col min="102" max="121" width="0.875" style="2" customWidth="1"/>
    <col min="122" max="122" width="17.00390625" style="2" customWidth="1"/>
    <col min="123" max="16384" width="0.875" style="2" customWidth="1"/>
  </cols>
  <sheetData>
    <row r="1" s="1" customFormat="1" ht="12.75">
      <c r="BO1" s="1" t="s">
        <v>107</v>
      </c>
    </row>
    <row r="2" spans="67:102" s="1" customFormat="1" ht="40.5" customHeight="1">
      <c r="BO2" s="42" t="s">
        <v>1</v>
      </c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65" t="s">
        <v>108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</row>
    <row r="10" spans="1:102" s="6" customFormat="1" ht="54.75" customHeight="1">
      <c r="A10" s="66" t="s">
        <v>135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</row>
    <row r="11" s="13" customFormat="1" ht="15.75"/>
    <row r="12" s="3" customFormat="1" ht="16.5">
      <c r="CX12" s="4" t="s">
        <v>109</v>
      </c>
    </row>
    <row r="13" s="13" customFormat="1" ht="6" customHeight="1"/>
    <row r="14" spans="1:102" s="9" customFormat="1" ht="64.5" customHeight="1">
      <c r="A14" s="105" t="s">
        <v>110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 t="s">
        <v>159</v>
      </c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64" t="s">
        <v>160</v>
      </c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</row>
    <row r="15" spans="1:122" s="10" customFormat="1" ht="36" customHeight="1">
      <c r="A15" s="81" t="s">
        <v>42</v>
      </c>
      <c r="B15" s="81"/>
      <c r="C15" s="81"/>
      <c r="D15" s="81"/>
      <c r="E15" s="81"/>
      <c r="F15" s="81"/>
      <c r="G15" s="81"/>
      <c r="H15" s="81"/>
      <c r="I15" s="83" t="s">
        <v>111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84">
        <f>BJ17+BJ18+BJ19+BJ20+BJ21+BJ32</f>
        <v>24992.298235300004</v>
      </c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>
        <f>BJ15*1.034</f>
        <v>25842.036375300206</v>
      </c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119"/>
      <c r="DR15" s="41"/>
    </row>
    <row r="16" spans="1:102" s="10" customFormat="1" ht="21.75" customHeight="1">
      <c r="A16" s="88"/>
      <c r="B16" s="88"/>
      <c r="C16" s="88"/>
      <c r="D16" s="88"/>
      <c r="E16" s="88"/>
      <c r="F16" s="88"/>
      <c r="G16" s="88"/>
      <c r="H16" s="88"/>
      <c r="I16" s="120" t="s">
        <v>112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7"/>
    </row>
    <row r="17" spans="1:102" s="10" customFormat="1" ht="15.75">
      <c r="A17" s="88"/>
      <c r="B17" s="88"/>
      <c r="C17" s="88"/>
      <c r="D17" s="88"/>
      <c r="E17" s="88"/>
      <c r="F17" s="88"/>
      <c r="G17" s="88"/>
      <c r="H17" s="88"/>
      <c r="I17" s="90" t="s">
        <v>113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86">
        <f>'[2]факт ЭНТ_2018'!X15/1000*1.046</f>
        <v>812.75330726</v>
      </c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>
        <f>BJ17*1.034</f>
        <v>840.3869197068401</v>
      </c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7"/>
    </row>
    <row r="18" spans="1:102" s="10" customFormat="1" ht="15.75">
      <c r="A18" s="88"/>
      <c r="B18" s="88"/>
      <c r="C18" s="88"/>
      <c r="D18" s="88"/>
      <c r="E18" s="88"/>
      <c r="F18" s="88"/>
      <c r="G18" s="88"/>
      <c r="H18" s="88"/>
      <c r="I18" s="90" t="s">
        <v>114</v>
      </c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86">
        <f>'[2]факт ЭНТ_2018'!X16/1000*1.046</f>
        <v>164.90997512</v>
      </c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>
        <f aca="true" t="shared" si="0" ref="CD18:CD32">BJ18*1.034</f>
        <v>170.51691427408002</v>
      </c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7"/>
    </row>
    <row r="19" spans="1:102" s="10" customFormat="1" ht="15.75">
      <c r="A19" s="88"/>
      <c r="B19" s="88"/>
      <c r="C19" s="88"/>
      <c r="D19" s="88"/>
      <c r="E19" s="88"/>
      <c r="F19" s="88"/>
      <c r="G19" s="88"/>
      <c r="H19" s="88"/>
      <c r="I19" s="90" t="s">
        <v>115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86">
        <f>'[2]факт ЭНТ_2018'!X17/1000*1.046</f>
        <v>12267.850428539998</v>
      </c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>
        <f t="shared" si="0"/>
        <v>12684.957343110358</v>
      </c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7"/>
    </row>
    <row r="20" spans="1:102" s="10" customFormat="1" ht="15.75">
      <c r="A20" s="88"/>
      <c r="B20" s="88"/>
      <c r="C20" s="88"/>
      <c r="D20" s="88"/>
      <c r="E20" s="88"/>
      <c r="F20" s="88"/>
      <c r="G20" s="88"/>
      <c r="H20" s="88"/>
      <c r="I20" s="90" t="s">
        <v>116</v>
      </c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86">
        <f>'[2]факт ЭНТ_2018'!X18/1000*1.046</f>
        <v>3905.1627278200003</v>
      </c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>
        <f t="shared" si="0"/>
        <v>4037.9382605658807</v>
      </c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7"/>
    </row>
    <row r="21" spans="1:102" s="10" customFormat="1" ht="15.75">
      <c r="A21" s="88"/>
      <c r="B21" s="88"/>
      <c r="C21" s="88"/>
      <c r="D21" s="88"/>
      <c r="E21" s="88"/>
      <c r="F21" s="88"/>
      <c r="G21" s="88"/>
      <c r="H21" s="88"/>
      <c r="I21" s="90" t="s">
        <v>117</v>
      </c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86">
        <f>SUM(BJ23:CC25)</f>
        <v>7841.621796560006</v>
      </c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>
        <f t="shared" si="0"/>
        <v>8108.236937643047</v>
      </c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7"/>
    </row>
    <row r="22" spans="1:102" s="10" customFormat="1" ht="15.75">
      <c r="A22" s="88"/>
      <c r="B22" s="88"/>
      <c r="C22" s="88"/>
      <c r="D22" s="88"/>
      <c r="E22" s="88"/>
      <c r="F22" s="88"/>
      <c r="G22" s="88"/>
      <c r="H22" s="88"/>
      <c r="I22" s="90" t="s">
        <v>118</v>
      </c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>
        <f t="shared" si="0"/>
        <v>0</v>
      </c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7"/>
    </row>
    <row r="23" spans="1:102" s="10" customFormat="1" ht="15.75">
      <c r="A23" s="88"/>
      <c r="B23" s="88"/>
      <c r="C23" s="88"/>
      <c r="D23" s="88"/>
      <c r="E23" s="88"/>
      <c r="F23" s="88"/>
      <c r="G23" s="88"/>
      <c r="H23" s="88"/>
      <c r="I23" s="113" t="s">
        <v>119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86">
        <f>'[2]факт ЭНТ_2018'!X21/1000*1.046</f>
        <v>560.8497715</v>
      </c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>
        <f t="shared" si="0"/>
        <v>579.918663731</v>
      </c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7"/>
    </row>
    <row r="24" spans="1:102" s="10" customFormat="1" ht="15.75">
      <c r="A24" s="88"/>
      <c r="B24" s="88"/>
      <c r="C24" s="88"/>
      <c r="D24" s="88"/>
      <c r="E24" s="88"/>
      <c r="F24" s="88"/>
      <c r="G24" s="88"/>
      <c r="H24" s="88"/>
      <c r="I24" s="113" t="s">
        <v>120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86">
        <f>'[2]факт ЭНТ_2018'!$X$25/1000*1.046</f>
        <v>1.18113274</v>
      </c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>
        <f t="shared" si="0"/>
        <v>1.22129125316</v>
      </c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7"/>
    </row>
    <row r="25" spans="1:102" s="10" customFormat="1" ht="15.75">
      <c r="A25" s="88"/>
      <c r="B25" s="88"/>
      <c r="C25" s="88"/>
      <c r="D25" s="88"/>
      <c r="E25" s="88"/>
      <c r="F25" s="88"/>
      <c r="G25" s="88"/>
      <c r="H25" s="88"/>
      <c r="I25" s="113" t="s">
        <v>121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86">
        <f>SUM(BJ27:CC31)</f>
        <v>7279.590892320006</v>
      </c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>
        <f t="shared" si="0"/>
        <v>7527.096982658886</v>
      </c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7"/>
    </row>
    <row r="26" spans="1:102" s="10" customFormat="1" ht="15.75">
      <c r="A26" s="88"/>
      <c r="B26" s="88"/>
      <c r="C26" s="88"/>
      <c r="D26" s="88"/>
      <c r="E26" s="88"/>
      <c r="F26" s="88"/>
      <c r="G26" s="88"/>
      <c r="H26" s="88"/>
      <c r="I26" s="113" t="s">
        <v>112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>
        <f t="shared" si="0"/>
        <v>0</v>
      </c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7"/>
    </row>
    <row r="27" spans="1:102" s="10" customFormat="1" ht="15.75">
      <c r="A27" s="88"/>
      <c r="B27" s="88"/>
      <c r="C27" s="88"/>
      <c r="D27" s="88"/>
      <c r="E27" s="88"/>
      <c r="F27" s="88"/>
      <c r="G27" s="88"/>
      <c r="H27" s="88"/>
      <c r="I27" s="116" t="s">
        <v>122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86">
        <f>'[2]факт ЭНТ_2018'!X27/1000*1.046</f>
        <v>99.26986642000001</v>
      </c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>
        <f t="shared" si="0"/>
        <v>102.64504187828001</v>
      </c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7"/>
    </row>
    <row r="28" spans="1:102" s="10" customFormat="1" ht="15.75">
      <c r="A28" s="88"/>
      <c r="B28" s="88"/>
      <c r="C28" s="88"/>
      <c r="D28" s="88"/>
      <c r="E28" s="88"/>
      <c r="F28" s="88"/>
      <c r="G28" s="88"/>
      <c r="H28" s="88"/>
      <c r="I28" s="116" t="s">
        <v>123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86">
        <f>'[2]факт ЭНТ_2018'!X28/1000*1.046</f>
        <v>0</v>
      </c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>
        <f t="shared" si="0"/>
        <v>0</v>
      </c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7"/>
    </row>
    <row r="29" spans="1:102" s="10" customFormat="1" ht="15.75">
      <c r="A29" s="88"/>
      <c r="B29" s="88"/>
      <c r="C29" s="88"/>
      <c r="D29" s="88"/>
      <c r="E29" s="88"/>
      <c r="F29" s="88"/>
      <c r="G29" s="88"/>
      <c r="H29" s="88"/>
      <c r="I29" s="116" t="s">
        <v>124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86">
        <f>'[2]факт ЭНТ_2018'!X29/1000*1.046</f>
        <v>40.361677740000005</v>
      </c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>
        <f t="shared" si="0"/>
        <v>41.73397478316001</v>
      </c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7"/>
    </row>
    <row r="30" spans="1:102" s="10" customFormat="1" ht="15.75">
      <c r="A30" s="88"/>
      <c r="B30" s="88"/>
      <c r="C30" s="88"/>
      <c r="D30" s="88"/>
      <c r="E30" s="88"/>
      <c r="F30" s="88"/>
      <c r="G30" s="88"/>
      <c r="H30" s="88"/>
      <c r="I30" s="116" t="s">
        <v>125</v>
      </c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86">
        <f>'[2]факт ЭНТ_2018'!X30/1000*1.046</f>
        <v>93.20605798</v>
      </c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>
        <f t="shared" si="0"/>
        <v>96.37506395132</v>
      </c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7"/>
    </row>
    <row r="31" spans="1:102" s="10" customFormat="1" ht="15.75">
      <c r="A31" s="88"/>
      <c r="B31" s="88"/>
      <c r="C31" s="88"/>
      <c r="D31" s="88"/>
      <c r="E31" s="88"/>
      <c r="F31" s="88"/>
      <c r="G31" s="88"/>
      <c r="H31" s="88"/>
      <c r="I31" s="116" t="s">
        <v>126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86">
        <f>'[2]факт ЭНТ_2018'!$X$26/1000*1.046-BJ30-BJ29-BJ28-BJ27+'[2]факт ЭНТ_2018'!$X$40/1000*1.046</f>
        <v>7046.753290180006</v>
      </c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>
        <f t="shared" si="0"/>
        <v>7286.342902046126</v>
      </c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7"/>
    </row>
    <row r="32" spans="1:102" s="10" customFormat="1" ht="21.75" customHeight="1">
      <c r="A32" s="88"/>
      <c r="B32" s="88"/>
      <c r="C32" s="88"/>
      <c r="D32" s="88"/>
      <c r="E32" s="88"/>
      <c r="F32" s="88"/>
      <c r="G32" s="88"/>
      <c r="H32" s="88"/>
      <c r="I32" s="90" t="s">
        <v>127</v>
      </c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>
        <f t="shared" si="0"/>
        <v>0</v>
      </c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7"/>
    </row>
    <row r="33" spans="1:102" s="10" customFormat="1" ht="21.75" customHeight="1">
      <c r="A33" s="88"/>
      <c r="B33" s="88"/>
      <c r="C33" s="88"/>
      <c r="D33" s="88"/>
      <c r="E33" s="88"/>
      <c r="F33" s="88"/>
      <c r="G33" s="88"/>
      <c r="H33" s="88"/>
      <c r="I33" s="90" t="s">
        <v>112</v>
      </c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7"/>
    </row>
    <row r="34" spans="1:102" s="10" customFormat="1" ht="15.75">
      <c r="A34" s="88"/>
      <c r="B34" s="88"/>
      <c r="C34" s="88"/>
      <c r="D34" s="88"/>
      <c r="E34" s="88"/>
      <c r="F34" s="88"/>
      <c r="G34" s="88"/>
      <c r="H34" s="88"/>
      <c r="I34" s="113" t="s">
        <v>128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7"/>
    </row>
    <row r="35" spans="1:102" s="10" customFormat="1" ht="15.75">
      <c r="A35" s="88"/>
      <c r="B35" s="88"/>
      <c r="C35" s="88"/>
      <c r="D35" s="88"/>
      <c r="E35" s="88"/>
      <c r="F35" s="88"/>
      <c r="G35" s="88"/>
      <c r="H35" s="88"/>
      <c r="I35" s="113" t="s">
        <v>129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7"/>
    </row>
    <row r="36" spans="1:102" s="10" customFormat="1" ht="15.75">
      <c r="A36" s="88"/>
      <c r="B36" s="88"/>
      <c r="C36" s="88"/>
      <c r="D36" s="88"/>
      <c r="E36" s="88"/>
      <c r="F36" s="88"/>
      <c r="G36" s="88"/>
      <c r="H36" s="88"/>
      <c r="I36" s="113" t="s">
        <v>130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>
        <f>BJ36*1.034</f>
        <v>0</v>
      </c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7"/>
    </row>
    <row r="37" spans="1:102" s="10" customFormat="1" ht="15.75">
      <c r="A37" s="67"/>
      <c r="B37" s="67"/>
      <c r="C37" s="67"/>
      <c r="D37" s="67"/>
      <c r="E37" s="67"/>
      <c r="F37" s="67"/>
      <c r="G37" s="67"/>
      <c r="H37" s="67"/>
      <c r="I37" s="110" t="s">
        <v>131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112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80"/>
    </row>
    <row r="38" spans="1:102" s="10" customFormat="1" ht="101.25" customHeight="1">
      <c r="A38" s="53" t="s">
        <v>47</v>
      </c>
      <c r="B38" s="53"/>
      <c r="C38" s="53"/>
      <c r="D38" s="53"/>
      <c r="E38" s="53"/>
      <c r="F38" s="53"/>
      <c r="G38" s="53"/>
      <c r="H38" s="53"/>
      <c r="I38" s="55" t="s">
        <v>132</v>
      </c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8"/>
    </row>
    <row r="39" spans="1:102" s="10" customFormat="1" ht="24" customHeight="1">
      <c r="A39" s="53" t="s">
        <v>62</v>
      </c>
      <c r="B39" s="53"/>
      <c r="C39" s="53"/>
      <c r="D39" s="53"/>
      <c r="E39" s="53"/>
      <c r="F39" s="53"/>
      <c r="G39" s="53"/>
      <c r="H39" s="53"/>
      <c r="I39" s="55" t="s">
        <v>133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8"/>
    </row>
    <row r="40" spans="1:122" s="10" customFormat="1" ht="39.75" customHeight="1">
      <c r="A40" s="67"/>
      <c r="B40" s="67"/>
      <c r="C40" s="67"/>
      <c r="D40" s="67"/>
      <c r="E40" s="67"/>
      <c r="F40" s="67"/>
      <c r="G40" s="67"/>
      <c r="H40" s="67"/>
      <c r="I40" s="69" t="s">
        <v>134</v>
      </c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79">
        <f>BJ15</f>
        <v>24992.298235300004</v>
      </c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>
        <f>CD15</f>
        <v>25842.036375300206</v>
      </c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80"/>
      <c r="DR40" s="191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EA14" sqref="EA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100</v>
      </c>
    </row>
    <row r="2" spans="67:102" s="1" customFormat="1" ht="41.25" customHeight="1">
      <c r="BO2" s="42" t="s">
        <v>1</v>
      </c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65" t="s">
        <v>36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</row>
    <row r="10" spans="1:102" s="6" customFormat="1" ht="41.25" customHeight="1">
      <c r="A10" s="66" t="s">
        <v>101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</row>
    <row r="11" s="3" customFormat="1" ht="16.5"/>
    <row r="12" spans="1:102" s="9" customFormat="1" ht="66" customHeight="1">
      <c r="A12" s="105" t="s">
        <v>38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4" t="s">
        <v>102</v>
      </c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64" t="s">
        <v>103</v>
      </c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</row>
    <row r="13" spans="1:102" s="10" customFormat="1" ht="51.75" customHeight="1">
      <c r="A13" s="67" t="s">
        <v>42</v>
      </c>
      <c r="B13" s="67"/>
      <c r="C13" s="67"/>
      <c r="D13" s="67"/>
      <c r="E13" s="67"/>
      <c r="F13" s="67"/>
      <c r="G13" s="67"/>
      <c r="H13" s="68" t="s">
        <v>104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9"/>
      <c r="AN13" s="51">
        <v>0</v>
      </c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>
        <v>0</v>
      </c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2"/>
    </row>
    <row r="14" spans="1:102" s="10" customFormat="1" ht="129" customHeight="1">
      <c r="A14" s="53" t="s">
        <v>47</v>
      </c>
      <c r="B14" s="53"/>
      <c r="C14" s="53"/>
      <c r="D14" s="53"/>
      <c r="E14" s="53"/>
      <c r="F14" s="53"/>
      <c r="G14" s="53"/>
      <c r="H14" s="54" t="s">
        <v>105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61">
        <v>0</v>
      </c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>
        <v>0</v>
      </c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2"/>
    </row>
    <row r="15" spans="1:102" s="10" customFormat="1" ht="65.25" customHeight="1">
      <c r="A15" s="53" t="s">
        <v>62</v>
      </c>
      <c r="B15" s="53"/>
      <c r="C15" s="53"/>
      <c r="D15" s="53"/>
      <c r="E15" s="53"/>
      <c r="F15" s="53"/>
      <c r="G15" s="53"/>
      <c r="H15" s="54" t="s">
        <v>106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5"/>
      <c r="AN15" s="61">
        <v>0</v>
      </c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>
        <v>0</v>
      </c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2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">
      <selection activeCell="EC13" sqref="EC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35</v>
      </c>
    </row>
    <row r="2" spans="67:102" s="1" customFormat="1" ht="41.25" customHeight="1">
      <c r="BO2" s="42" t="s">
        <v>1</v>
      </c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65" t="s">
        <v>36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</row>
    <row r="10" spans="1:102" s="6" customFormat="1" ht="59.25" customHeight="1">
      <c r="A10" s="66" t="s">
        <v>37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</row>
    <row r="11" s="3" customFormat="1" ht="16.5"/>
    <row r="12" spans="1:102" s="9" customFormat="1" ht="176.25" customHeight="1">
      <c r="A12" s="105" t="s">
        <v>38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 t="s">
        <v>39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64" t="s">
        <v>40</v>
      </c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64" t="s">
        <v>41</v>
      </c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</row>
    <row r="13" spans="1:102" s="10" customFormat="1" ht="55.5" customHeight="1">
      <c r="A13" s="88" t="s">
        <v>42</v>
      </c>
      <c r="B13" s="88"/>
      <c r="C13" s="88"/>
      <c r="D13" s="88"/>
      <c r="E13" s="88"/>
      <c r="F13" s="88"/>
      <c r="G13" s="88"/>
      <c r="H13" s="126" t="s">
        <v>43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0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103"/>
    </row>
    <row r="14" spans="1:102" s="10" customFormat="1" ht="23.25" customHeight="1">
      <c r="A14" s="88"/>
      <c r="B14" s="88"/>
      <c r="C14" s="88"/>
      <c r="D14" s="88"/>
      <c r="E14" s="88"/>
      <c r="F14" s="88"/>
      <c r="G14" s="88"/>
      <c r="H14" s="122" t="s">
        <v>44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  <c r="AH14" s="97">
        <v>0</v>
      </c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>
        <v>0</v>
      </c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>
        <v>0</v>
      </c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103"/>
    </row>
    <row r="15" spans="1:102" s="10" customFormat="1" ht="23.25" customHeight="1">
      <c r="A15" s="88"/>
      <c r="B15" s="88"/>
      <c r="C15" s="88"/>
      <c r="D15" s="88"/>
      <c r="E15" s="88"/>
      <c r="F15" s="88"/>
      <c r="G15" s="88"/>
      <c r="H15" s="122" t="s">
        <v>45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3"/>
      <c r="AH15" s="97">
        <v>0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>
        <v>0</v>
      </c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>
        <v>0</v>
      </c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103"/>
    </row>
    <row r="16" spans="1:102" s="10" customFormat="1" ht="23.25" customHeight="1">
      <c r="A16" s="67"/>
      <c r="B16" s="67"/>
      <c r="C16" s="67"/>
      <c r="D16" s="67"/>
      <c r="E16" s="67"/>
      <c r="F16" s="67"/>
      <c r="G16" s="67"/>
      <c r="H16" s="124" t="s">
        <v>46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5"/>
      <c r="AH16" s="51">
        <v>0</v>
      </c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>
        <v>0</v>
      </c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>
        <v>0</v>
      </c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2"/>
    </row>
    <row r="17" spans="1:102" s="10" customFormat="1" ht="55.5" customHeight="1">
      <c r="A17" s="88" t="s">
        <v>47</v>
      </c>
      <c r="B17" s="88"/>
      <c r="C17" s="88"/>
      <c r="D17" s="88"/>
      <c r="E17" s="88"/>
      <c r="F17" s="88"/>
      <c r="G17" s="88"/>
      <c r="H17" s="126" t="s">
        <v>48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0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103"/>
    </row>
    <row r="18" spans="1:102" s="10" customFormat="1" ht="23.25" customHeight="1">
      <c r="A18" s="88"/>
      <c r="B18" s="88"/>
      <c r="C18" s="88"/>
      <c r="D18" s="88"/>
      <c r="E18" s="88"/>
      <c r="F18" s="88"/>
      <c r="G18" s="88"/>
      <c r="H18" s="122" t="s">
        <v>44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  <c r="AH18" s="97">
        <v>0</v>
      </c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>
        <v>0</v>
      </c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>
        <v>0</v>
      </c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103"/>
    </row>
    <row r="19" spans="1:102" s="10" customFormat="1" ht="23.25" customHeight="1">
      <c r="A19" s="88"/>
      <c r="B19" s="88"/>
      <c r="C19" s="88"/>
      <c r="D19" s="88"/>
      <c r="E19" s="88"/>
      <c r="F19" s="88"/>
      <c r="G19" s="88"/>
      <c r="H19" s="122" t="s">
        <v>45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3"/>
      <c r="AH19" s="97">
        <v>0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>
        <v>0</v>
      </c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>
        <v>0</v>
      </c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103"/>
    </row>
    <row r="20" spans="1:102" s="10" customFormat="1" ht="23.25" customHeight="1">
      <c r="A20" s="67"/>
      <c r="B20" s="67"/>
      <c r="C20" s="67"/>
      <c r="D20" s="67"/>
      <c r="E20" s="67"/>
      <c r="F20" s="67"/>
      <c r="G20" s="67"/>
      <c r="H20" s="124" t="s">
        <v>46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5"/>
      <c r="AH20" s="51">
        <v>0</v>
      </c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>
        <v>0</v>
      </c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>
        <v>0</v>
      </c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2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130" zoomScaleSheetLayoutView="130" zoomScalePageLayoutView="0" workbookViewId="0" topLeftCell="A1">
      <selection activeCell="BF15" sqref="BF15:BN15"/>
    </sheetView>
  </sheetViews>
  <sheetFormatPr defaultColWidth="0.875" defaultRowHeight="12.75"/>
  <cols>
    <col min="1" max="56" width="0.875" style="2" customWidth="1"/>
    <col min="57" max="57" width="1.875" style="2" customWidth="1"/>
    <col min="58" max="65" width="0.875" style="2" customWidth="1"/>
    <col min="66" max="66" width="1.625" style="2" customWidth="1"/>
    <col min="67" max="83" width="0.875" style="2" customWidth="1"/>
    <col min="84" max="84" width="2.00390625" style="2" customWidth="1"/>
    <col min="85" max="16384" width="0.875" style="2" customWidth="1"/>
  </cols>
  <sheetData>
    <row r="1" s="1" customFormat="1" ht="12.75">
      <c r="BN1" s="1" t="s">
        <v>49</v>
      </c>
    </row>
    <row r="2" spans="66:102" s="1" customFormat="1" ht="41.25" customHeight="1">
      <c r="BN2" s="42" t="s">
        <v>1</v>
      </c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65" t="s">
        <v>50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</row>
    <row r="10" spans="1:102" s="6" customFormat="1" ht="39.75" customHeight="1">
      <c r="A10" s="66" t="s">
        <v>51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</row>
    <row r="11" ht="18.75" customHeight="1"/>
    <row r="12" spans="1:102" s="11" customFormat="1" ht="27.75" customHeight="1">
      <c r="A12" s="162" t="s">
        <v>52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3"/>
      <c r="V12" s="161" t="s">
        <v>53</v>
      </c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7"/>
      <c r="AW12" s="161" t="s">
        <v>54</v>
      </c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7"/>
      <c r="BX12" s="161" t="s">
        <v>55</v>
      </c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</row>
    <row r="13" spans="1:102" s="11" customFormat="1" ht="35.2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5"/>
      <c r="V13" s="160" t="s">
        <v>44</v>
      </c>
      <c r="W13" s="160"/>
      <c r="X13" s="160"/>
      <c r="Y13" s="160"/>
      <c r="Z13" s="160"/>
      <c r="AA13" s="160"/>
      <c r="AB13" s="160"/>
      <c r="AC13" s="160"/>
      <c r="AD13" s="160"/>
      <c r="AE13" s="160" t="s">
        <v>45</v>
      </c>
      <c r="AF13" s="160"/>
      <c r="AG13" s="160"/>
      <c r="AH13" s="160"/>
      <c r="AI13" s="160"/>
      <c r="AJ13" s="160"/>
      <c r="AK13" s="160"/>
      <c r="AL13" s="160"/>
      <c r="AM13" s="160"/>
      <c r="AN13" s="160" t="s">
        <v>56</v>
      </c>
      <c r="AO13" s="160"/>
      <c r="AP13" s="160"/>
      <c r="AQ13" s="160"/>
      <c r="AR13" s="160"/>
      <c r="AS13" s="160"/>
      <c r="AT13" s="160"/>
      <c r="AU13" s="160"/>
      <c r="AV13" s="160"/>
      <c r="AW13" s="160" t="s">
        <v>44</v>
      </c>
      <c r="AX13" s="160"/>
      <c r="AY13" s="160"/>
      <c r="AZ13" s="160"/>
      <c r="BA13" s="160"/>
      <c r="BB13" s="160"/>
      <c r="BC13" s="160"/>
      <c r="BD13" s="160"/>
      <c r="BE13" s="160"/>
      <c r="BF13" s="160" t="s">
        <v>45</v>
      </c>
      <c r="BG13" s="160"/>
      <c r="BH13" s="160"/>
      <c r="BI13" s="160"/>
      <c r="BJ13" s="160"/>
      <c r="BK13" s="160"/>
      <c r="BL13" s="160"/>
      <c r="BM13" s="160"/>
      <c r="BN13" s="160"/>
      <c r="BO13" s="160" t="s">
        <v>56</v>
      </c>
      <c r="BP13" s="160"/>
      <c r="BQ13" s="160"/>
      <c r="BR13" s="160"/>
      <c r="BS13" s="160"/>
      <c r="BT13" s="160"/>
      <c r="BU13" s="160"/>
      <c r="BV13" s="160"/>
      <c r="BW13" s="160"/>
      <c r="BX13" s="160" t="s">
        <v>44</v>
      </c>
      <c r="BY13" s="160"/>
      <c r="BZ13" s="160"/>
      <c r="CA13" s="160"/>
      <c r="CB13" s="160"/>
      <c r="CC13" s="160"/>
      <c r="CD13" s="160"/>
      <c r="CE13" s="160"/>
      <c r="CF13" s="160"/>
      <c r="CG13" s="160" t="s">
        <v>45</v>
      </c>
      <c r="CH13" s="160"/>
      <c r="CI13" s="160"/>
      <c r="CJ13" s="160"/>
      <c r="CK13" s="160"/>
      <c r="CL13" s="160"/>
      <c r="CM13" s="160"/>
      <c r="CN13" s="160"/>
      <c r="CO13" s="160"/>
      <c r="CP13" s="160" t="s">
        <v>56</v>
      </c>
      <c r="CQ13" s="160"/>
      <c r="CR13" s="160"/>
      <c r="CS13" s="160"/>
      <c r="CT13" s="160"/>
      <c r="CU13" s="160"/>
      <c r="CV13" s="160"/>
      <c r="CW13" s="160"/>
      <c r="CX13" s="161"/>
    </row>
    <row r="14" spans="1:102" s="12" customFormat="1" ht="33" customHeight="1">
      <c r="A14" s="151" t="s">
        <v>42</v>
      </c>
      <c r="B14" s="152"/>
      <c r="C14" s="152"/>
      <c r="D14" s="152"/>
      <c r="E14" s="152"/>
      <c r="F14" s="153"/>
      <c r="G14" s="154" t="s">
        <v>57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44">
        <f>SUM(V15:AD16)</f>
        <v>83</v>
      </c>
      <c r="W14" s="144"/>
      <c r="X14" s="144"/>
      <c r="Y14" s="144"/>
      <c r="Z14" s="144"/>
      <c r="AA14" s="144"/>
      <c r="AB14" s="144"/>
      <c r="AC14" s="144"/>
      <c r="AD14" s="144"/>
      <c r="AE14" s="144">
        <f>SUM(AE15:AM16)</f>
        <v>0</v>
      </c>
      <c r="AF14" s="144"/>
      <c r="AG14" s="144"/>
      <c r="AH14" s="144"/>
      <c r="AI14" s="144"/>
      <c r="AJ14" s="144"/>
      <c r="AK14" s="144"/>
      <c r="AL14" s="144"/>
      <c r="AM14" s="144"/>
      <c r="AN14" s="144">
        <f>SUM(AN15:AV16)</f>
        <v>0</v>
      </c>
      <c r="AO14" s="144"/>
      <c r="AP14" s="144"/>
      <c r="AQ14" s="144"/>
      <c r="AR14" s="144"/>
      <c r="AS14" s="144"/>
      <c r="AT14" s="144"/>
      <c r="AU14" s="144"/>
      <c r="AV14" s="144"/>
      <c r="AW14" s="144">
        <f>SUM(AW15:BE16)</f>
        <v>40864.15</v>
      </c>
      <c r="AX14" s="144"/>
      <c r="AY14" s="144"/>
      <c r="AZ14" s="144"/>
      <c r="BA14" s="144"/>
      <c r="BB14" s="144"/>
      <c r="BC14" s="144"/>
      <c r="BD14" s="144"/>
      <c r="BE14" s="144"/>
      <c r="BF14" s="144">
        <f>SUM(BF15:BN16)</f>
        <v>0</v>
      </c>
      <c r="BG14" s="144"/>
      <c r="BH14" s="144"/>
      <c r="BI14" s="144"/>
      <c r="BJ14" s="144"/>
      <c r="BK14" s="144"/>
      <c r="BL14" s="144"/>
      <c r="BM14" s="144"/>
      <c r="BN14" s="144"/>
      <c r="BO14" s="144">
        <f>SUM(BO15:BW16)</f>
        <v>0</v>
      </c>
      <c r="BP14" s="144"/>
      <c r="BQ14" s="144"/>
      <c r="BR14" s="144"/>
      <c r="BS14" s="144"/>
      <c r="BT14" s="144"/>
      <c r="BU14" s="144"/>
      <c r="BV14" s="144"/>
      <c r="BW14" s="144"/>
      <c r="BX14" s="144">
        <f>SUM(BX15:CF16)</f>
        <v>16955.9227</v>
      </c>
      <c r="BY14" s="144"/>
      <c r="BZ14" s="144"/>
      <c r="CA14" s="144"/>
      <c r="CB14" s="144"/>
      <c r="CC14" s="144"/>
      <c r="CD14" s="144"/>
      <c r="CE14" s="144"/>
      <c r="CF14" s="144"/>
      <c r="CG14" s="144">
        <f>SUM(CG15:CO16)</f>
        <v>0</v>
      </c>
      <c r="CH14" s="144"/>
      <c r="CI14" s="144"/>
      <c r="CJ14" s="144"/>
      <c r="CK14" s="144"/>
      <c r="CL14" s="144"/>
      <c r="CM14" s="144"/>
      <c r="CN14" s="144"/>
      <c r="CO14" s="144"/>
      <c r="CP14" s="144">
        <f>SUM(CP15:CX16)</f>
        <v>0</v>
      </c>
      <c r="CQ14" s="144"/>
      <c r="CR14" s="144"/>
      <c r="CS14" s="144"/>
      <c r="CT14" s="144"/>
      <c r="CU14" s="144"/>
      <c r="CV14" s="144"/>
      <c r="CW14" s="144"/>
      <c r="CX14" s="144"/>
    </row>
    <row r="15" spans="1:102" s="12" customFormat="1" ht="19.5" customHeight="1">
      <c r="A15" s="146"/>
      <c r="B15" s="147"/>
      <c r="C15" s="147"/>
      <c r="D15" s="147"/>
      <c r="E15" s="147"/>
      <c r="F15" s="148"/>
      <c r="G15" s="149" t="s">
        <v>58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42">
        <v>61</v>
      </c>
      <c r="W15" s="142"/>
      <c r="X15" s="142"/>
      <c r="Y15" s="142"/>
      <c r="Z15" s="142"/>
      <c r="AA15" s="142"/>
      <c r="AB15" s="142"/>
      <c r="AC15" s="142"/>
      <c r="AD15" s="142"/>
      <c r="AE15" s="142">
        <v>0</v>
      </c>
      <c r="AF15" s="142"/>
      <c r="AG15" s="142"/>
      <c r="AH15" s="142"/>
      <c r="AI15" s="142"/>
      <c r="AJ15" s="142"/>
      <c r="AK15" s="142"/>
      <c r="AL15" s="142"/>
      <c r="AM15" s="142"/>
      <c r="AN15" s="142">
        <v>0</v>
      </c>
      <c r="AO15" s="142"/>
      <c r="AP15" s="142"/>
      <c r="AQ15" s="142"/>
      <c r="AR15" s="142"/>
      <c r="AS15" s="142"/>
      <c r="AT15" s="142"/>
      <c r="AU15" s="142"/>
      <c r="AV15" s="142"/>
      <c r="AW15" s="142">
        <v>40723.15</v>
      </c>
      <c r="AX15" s="142"/>
      <c r="AY15" s="142"/>
      <c r="AZ15" s="142"/>
      <c r="BA15" s="142"/>
      <c r="BB15" s="142"/>
      <c r="BC15" s="142"/>
      <c r="BD15" s="142"/>
      <c r="BE15" s="142"/>
      <c r="BF15" s="142">
        <v>0</v>
      </c>
      <c r="BG15" s="142"/>
      <c r="BH15" s="142"/>
      <c r="BI15" s="142"/>
      <c r="BJ15" s="142"/>
      <c r="BK15" s="142"/>
      <c r="BL15" s="142"/>
      <c r="BM15" s="142"/>
      <c r="BN15" s="142"/>
      <c r="BO15" s="142">
        <v>0</v>
      </c>
      <c r="BP15" s="142"/>
      <c r="BQ15" s="142"/>
      <c r="BR15" s="142"/>
      <c r="BS15" s="142"/>
      <c r="BT15" s="142"/>
      <c r="BU15" s="142"/>
      <c r="BV15" s="142"/>
      <c r="BW15" s="142"/>
      <c r="BX15" s="142">
        <v>16945.6685</v>
      </c>
      <c r="BY15" s="142"/>
      <c r="BZ15" s="142"/>
      <c r="CA15" s="142"/>
      <c r="CB15" s="142"/>
      <c r="CC15" s="142"/>
      <c r="CD15" s="142"/>
      <c r="CE15" s="142"/>
      <c r="CF15" s="142"/>
      <c r="CG15" s="142">
        <v>0</v>
      </c>
      <c r="CH15" s="142"/>
      <c r="CI15" s="142"/>
      <c r="CJ15" s="142"/>
      <c r="CK15" s="142"/>
      <c r="CL15" s="142"/>
      <c r="CM15" s="142"/>
      <c r="CN15" s="142"/>
      <c r="CO15" s="142"/>
      <c r="CP15" s="142">
        <v>0</v>
      </c>
      <c r="CQ15" s="142"/>
      <c r="CR15" s="142"/>
      <c r="CS15" s="142"/>
      <c r="CT15" s="142"/>
      <c r="CU15" s="142"/>
      <c r="CV15" s="142"/>
      <c r="CW15" s="142"/>
      <c r="CX15" s="143"/>
    </row>
    <row r="16" spans="1:102" s="12" customFormat="1" ht="33" customHeight="1">
      <c r="A16" s="137"/>
      <c r="B16" s="138"/>
      <c r="C16" s="138"/>
      <c r="D16" s="138"/>
      <c r="E16" s="138"/>
      <c r="F16" s="139"/>
      <c r="G16" s="140" t="s">
        <v>59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30">
        <v>22</v>
      </c>
      <c r="W16" s="130"/>
      <c r="X16" s="130"/>
      <c r="Y16" s="130"/>
      <c r="Z16" s="130"/>
      <c r="AA16" s="130"/>
      <c r="AB16" s="130"/>
      <c r="AC16" s="130"/>
      <c r="AD16" s="130"/>
      <c r="AE16" s="130">
        <v>0</v>
      </c>
      <c r="AF16" s="130"/>
      <c r="AG16" s="130"/>
      <c r="AH16" s="130"/>
      <c r="AI16" s="130"/>
      <c r="AJ16" s="130"/>
      <c r="AK16" s="130"/>
      <c r="AL16" s="130"/>
      <c r="AM16" s="130"/>
      <c r="AN16" s="130">
        <v>0</v>
      </c>
      <c r="AO16" s="130"/>
      <c r="AP16" s="130"/>
      <c r="AQ16" s="130"/>
      <c r="AR16" s="130"/>
      <c r="AS16" s="130"/>
      <c r="AT16" s="130"/>
      <c r="AU16" s="130"/>
      <c r="AV16" s="130"/>
      <c r="AW16" s="130">
        <v>141</v>
      </c>
      <c r="AX16" s="130"/>
      <c r="AY16" s="130"/>
      <c r="AZ16" s="130"/>
      <c r="BA16" s="130"/>
      <c r="BB16" s="130"/>
      <c r="BC16" s="130"/>
      <c r="BD16" s="130"/>
      <c r="BE16" s="130"/>
      <c r="BF16" s="130">
        <v>0</v>
      </c>
      <c r="BG16" s="130"/>
      <c r="BH16" s="130"/>
      <c r="BI16" s="130"/>
      <c r="BJ16" s="130"/>
      <c r="BK16" s="130"/>
      <c r="BL16" s="130"/>
      <c r="BM16" s="130"/>
      <c r="BN16" s="130"/>
      <c r="BO16" s="130">
        <v>0</v>
      </c>
      <c r="BP16" s="130"/>
      <c r="BQ16" s="130"/>
      <c r="BR16" s="130"/>
      <c r="BS16" s="130"/>
      <c r="BT16" s="130"/>
      <c r="BU16" s="130"/>
      <c r="BV16" s="130"/>
      <c r="BW16" s="130"/>
      <c r="BX16" s="130">
        <v>10.2542</v>
      </c>
      <c r="BY16" s="130"/>
      <c r="BZ16" s="130"/>
      <c r="CA16" s="130"/>
      <c r="CB16" s="130"/>
      <c r="CC16" s="130"/>
      <c r="CD16" s="130"/>
      <c r="CE16" s="130"/>
      <c r="CF16" s="130"/>
      <c r="CG16" s="130">
        <v>0</v>
      </c>
      <c r="CH16" s="130"/>
      <c r="CI16" s="130"/>
      <c r="CJ16" s="130"/>
      <c r="CK16" s="130"/>
      <c r="CL16" s="130"/>
      <c r="CM16" s="130"/>
      <c r="CN16" s="130"/>
      <c r="CO16" s="130"/>
      <c r="CP16" s="130">
        <v>0</v>
      </c>
      <c r="CQ16" s="130"/>
      <c r="CR16" s="130"/>
      <c r="CS16" s="130"/>
      <c r="CT16" s="130"/>
      <c r="CU16" s="130"/>
      <c r="CV16" s="130"/>
      <c r="CW16" s="130"/>
      <c r="CX16" s="131"/>
    </row>
    <row r="17" spans="1:102" s="12" customFormat="1" ht="33" customHeight="1">
      <c r="A17" s="151" t="s">
        <v>47</v>
      </c>
      <c r="B17" s="152"/>
      <c r="C17" s="152"/>
      <c r="D17" s="152"/>
      <c r="E17" s="152"/>
      <c r="F17" s="153"/>
      <c r="G17" s="154" t="s">
        <v>60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44">
        <f>SUM(V18:AD19)</f>
        <v>84</v>
      </c>
      <c r="W17" s="144"/>
      <c r="X17" s="144"/>
      <c r="Y17" s="144"/>
      <c r="Z17" s="144"/>
      <c r="AA17" s="144"/>
      <c r="AB17" s="144"/>
      <c r="AC17" s="144"/>
      <c r="AD17" s="144"/>
      <c r="AE17" s="144">
        <f>SUM(AE18:AM19)</f>
        <v>42</v>
      </c>
      <c r="AF17" s="144"/>
      <c r="AG17" s="144"/>
      <c r="AH17" s="144"/>
      <c r="AI17" s="144"/>
      <c r="AJ17" s="144"/>
      <c r="AK17" s="144"/>
      <c r="AL17" s="144"/>
      <c r="AM17" s="144"/>
      <c r="AN17" s="144">
        <f>SUM(AN18:AV19)</f>
        <v>0</v>
      </c>
      <c r="AO17" s="144"/>
      <c r="AP17" s="144"/>
      <c r="AQ17" s="144"/>
      <c r="AR17" s="144"/>
      <c r="AS17" s="144"/>
      <c r="AT17" s="144"/>
      <c r="AU17" s="144"/>
      <c r="AV17" s="144"/>
      <c r="AW17" s="144">
        <f>SUM(AW18:BE19)</f>
        <v>4509</v>
      </c>
      <c r="AX17" s="144"/>
      <c r="AY17" s="144"/>
      <c r="AZ17" s="144"/>
      <c r="BA17" s="144"/>
      <c r="BB17" s="144"/>
      <c r="BC17" s="144"/>
      <c r="BD17" s="144"/>
      <c r="BE17" s="144"/>
      <c r="BF17" s="144">
        <f>SUM(BF18:BN19)</f>
        <v>5810</v>
      </c>
      <c r="BG17" s="144"/>
      <c r="BH17" s="144"/>
      <c r="BI17" s="144"/>
      <c r="BJ17" s="144"/>
      <c r="BK17" s="144"/>
      <c r="BL17" s="144"/>
      <c r="BM17" s="144"/>
      <c r="BN17" s="144"/>
      <c r="BO17" s="144">
        <f>SUM(BO18:BW19)</f>
        <v>0</v>
      </c>
      <c r="BP17" s="144"/>
      <c r="BQ17" s="144"/>
      <c r="BR17" s="144"/>
      <c r="BS17" s="144"/>
      <c r="BT17" s="144"/>
      <c r="BU17" s="144"/>
      <c r="BV17" s="144"/>
      <c r="BW17" s="144"/>
      <c r="BX17" s="144">
        <f>SUM(BX18:CF19)</f>
        <v>1821.17675</v>
      </c>
      <c r="BY17" s="144"/>
      <c r="BZ17" s="144"/>
      <c r="CA17" s="144"/>
      <c r="CB17" s="144"/>
      <c r="CC17" s="144"/>
      <c r="CD17" s="144"/>
      <c r="CE17" s="144"/>
      <c r="CF17" s="144"/>
      <c r="CG17" s="144">
        <f>SUM(CG18:CO19)</f>
        <v>2354.9587</v>
      </c>
      <c r="CH17" s="144"/>
      <c r="CI17" s="144"/>
      <c r="CJ17" s="144"/>
      <c r="CK17" s="144"/>
      <c r="CL17" s="144"/>
      <c r="CM17" s="144"/>
      <c r="CN17" s="144"/>
      <c r="CO17" s="144"/>
      <c r="CP17" s="144">
        <f>SUM(CP18:CX19)</f>
        <v>0</v>
      </c>
      <c r="CQ17" s="144"/>
      <c r="CR17" s="144"/>
      <c r="CS17" s="144"/>
      <c r="CT17" s="144"/>
      <c r="CU17" s="144"/>
      <c r="CV17" s="144"/>
      <c r="CW17" s="144"/>
      <c r="CX17" s="144"/>
    </row>
    <row r="18" spans="1:102" s="12" customFormat="1" ht="19.5" customHeight="1">
      <c r="A18" s="146"/>
      <c r="B18" s="147"/>
      <c r="C18" s="147"/>
      <c r="D18" s="147"/>
      <c r="E18" s="147"/>
      <c r="F18" s="148"/>
      <c r="G18" s="149" t="s">
        <v>58</v>
      </c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42">
        <v>84</v>
      </c>
      <c r="W18" s="142"/>
      <c r="X18" s="142"/>
      <c r="Y18" s="142"/>
      <c r="Z18" s="142"/>
      <c r="AA18" s="142"/>
      <c r="AB18" s="142"/>
      <c r="AC18" s="142"/>
      <c r="AD18" s="142"/>
      <c r="AE18" s="142">
        <v>42</v>
      </c>
      <c r="AF18" s="142"/>
      <c r="AG18" s="142"/>
      <c r="AH18" s="142"/>
      <c r="AI18" s="142"/>
      <c r="AJ18" s="142"/>
      <c r="AK18" s="142"/>
      <c r="AL18" s="142"/>
      <c r="AM18" s="142"/>
      <c r="AN18" s="142">
        <v>0</v>
      </c>
      <c r="AO18" s="142"/>
      <c r="AP18" s="142"/>
      <c r="AQ18" s="142"/>
      <c r="AR18" s="142"/>
      <c r="AS18" s="142"/>
      <c r="AT18" s="142"/>
      <c r="AU18" s="142"/>
      <c r="AV18" s="142"/>
      <c r="AW18" s="142">
        <v>4509</v>
      </c>
      <c r="AX18" s="142"/>
      <c r="AY18" s="142"/>
      <c r="AZ18" s="142"/>
      <c r="BA18" s="142"/>
      <c r="BB18" s="142"/>
      <c r="BC18" s="142"/>
      <c r="BD18" s="142"/>
      <c r="BE18" s="142"/>
      <c r="BF18" s="142">
        <v>5810</v>
      </c>
      <c r="BG18" s="142"/>
      <c r="BH18" s="142"/>
      <c r="BI18" s="142"/>
      <c r="BJ18" s="142"/>
      <c r="BK18" s="142"/>
      <c r="BL18" s="142"/>
      <c r="BM18" s="142"/>
      <c r="BN18" s="142"/>
      <c r="BO18" s="142">
        <v>0</v>
      </c>
      <c r="BP18" s="142"/>
      <c r="BQ18" s="142"/>
      <c r="BR18" s="142"/>
      <c r="BS18" s="142"/>
      <c r="BT18" s="142"/>
      <c r="BU18" s="142"/>
      <c r="BV18" s="142"/>
      <c r="BW18" s="142"/>
      <c r="BX18" s="142">
        <v>1821.17675</v>
      </c>
      <c r="BY18" s="142"/>
      <c r="BZ18" s="142"/>
      <c r="CA18" s="142"/>
      <c r="CB18" s="142"/>
      <c r="CC18" s="142"/>
      <c r="CD18" s="142"/>
      <c r="CE18" s="142"/>
      <c r="CF18" s="142"/>
      <c r="CG18" s="142">
        <v>2354.9587</v>
      </c>
      <c r="CH18" s="142"/>
      <c r="CI18" s="142"/>
      <c r="CJ18" s="142"/>
      <c r="CK18" s="142"/>
      <c r="CL18" s="142"/>
      <c r="CM18" s="142"/>
      <c r="CN18" s="142"/>
      <c r="CO18" s="142"/>
      <c r="CP18" s="142">
        <v>0</v>
      </c>
      <c r="CQ18" s="142"/>
      <c r="CR18" s="142"/>
      <c r="CS18" s="142"/>
      <c r="CT18" s="142"/>
      <c r="CU18" s="142"/>
      <c r="CV18" s="142"/>
      <c r="CW18" s="142"/>
      <c r="CX18" s="143"/>
    </row>
    <row r="19" spans="1:102" s="12" customFormat="1" ht="33" customHeight="1">
      <c r="A19" s="137"/>
      <c r="B19" s="138"/>
      <c r="C19" s="138"/>
      <c r="D19" s="138"/>
      <c r="E19" s="138"/>
      <c r="F19" s="139"/>
      <c r="G19" s="140" t="s">
        <v>61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30">
        <v>0</v>
      </c>
      <c r="W19" s="130"/>
      <c r="X19" s="130"/>
      <c r="Y19" s="130"/>
      <c r="Z19" s="130"/>
      <c r="AA19" s="130"/>
      <c r="AB19" s="130"/>
      <c r="AC19" s="130"/>
      <c r="AD19" s="130"/>
      <c r="AE19" s="130">
        <v>0</v>
      </c>
      <c r="AF19" s="130"/>
      <c r="AG19" s="130"/>
      <c r="AH19" s="130"/>
      <c r="AI19" s="130"/>
      <c r="AJ19" s="130"/>
      <c r="AK19" s="130"/>
      <c r="AL19" s="130"/>
      <c r="AM19" s="130"/>
      <c r="AN19" s="130">
        <v>0</v>
      </c>
      <c r="AO19" s="130"/>
      <c r="AP19" s="130"/>
      <c r="AQ19" s="130"/>
      <c r="AR19" s="130"/>
      <c r="AS19" s="130"/>
      <c r="AT19" s="130"/>
      <c r="AU19" s="130"/>
      <c r="AV19" s="130"/>
      <c r="AW19" s="130">
        <v>0</v>
      </c>
      <c r="AX19" s="130"/>
      <c r="AY19" s="130"/>
      <c r="AZ19" s="130"/>
      <c r="BA19" s="130"/>
      <c r="BB19" s="130"/>
      <c r="BC19" s="130"/>
      <c r="BD19" s="130"/>
      <c r="BE19" s="130"/>
      <c r="BF19" s="130">
        <v>0</v>
      </c>
      <c r="BG19" s="130"/>
      <c r="BH19" s="130"/>
      <c r="BI19" s="130"/>
      <c r="BJ19" s="130"/>
      <c r="BK19" s="130"/>
      <c r="BL19" s="130"/>
      <c r="BM19" s="130"/>
      <c r="BN19" s="130"/>
      <c r="BO19" s="130">
        <v>0</v>
      </c>
      <c r="BP19" s="130"/>
      <c r="BQ19" s="130"/>
      <c r="BR19" s="130"/>
      <c r="BS19" s="130"/>
      <c r="BT19" s="130"/>
      <c r="BU19" s="130"/>
      <c r="BV19" s="130"/>
      <c r="BW19" s="130"/>
      <c r="BX19" s="130">
        <v>0</v>
      </c>
      <c r="BY19" s="130"/>
      <c r="BZ19" s="130"/>
      <c r="CA19" s="130"/>
      <c r="CB19" s="130"/>
      <c r="CC19" s="130"/>
      <c r="CD19" s="130"/>
      <c r="CE19" s="130"/>
      <c r="CF19" s="130"/>
      <c r="CG19" s="130">
        <v>0</v>
      </c>
      <c r="CH19" s="130"/>
      <c r="CI19" s="130"/>
      <c r="CJ19" s="130"/>
      <c r="CK19" s="130"/>
      <c r="CL19" s="130"/>
      <c r="CM19" s="130"/>
      <c r="CN19" s="130"/>
      <c r="CO19" s="130"/>
      <c r="CP19" s="130">
        <v>0</v>
      </c>
      <c r="CQ19" s="130"/>
      <c r="CR19" s="130"/>
      <c r="CS19" s="130"/>
      <c r="CT19" s="130"/>
      <c r="CU19" s="130"/>
      <c r="CV19" s="130"/>
      <c r="CW19" s="130"/>
      <c r="CX19" s="131"/>
    </row>
    <row r="20" spans="1:102" s="12" customFormat="1" ht="45" customHeight="1">
      <c r="A20" s="151" t="s">
        <v>62</v>
      </c>
      <c r="B20" s="152"/>
      <c r="C20" s="152"/>
      <c r="D20" s="152"/>
      <c r="E20" s="152"/>
      <c r="F20" s="153"/>
      <c r="G20" s="154" t="s">
        <v>63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44">
        <f>SUM(V21:AD22)</f>
        <v>0</v>
      </c>
      <c r="W20" s="144"/>
      <c r="X20" s="144"/>
      <c r="Y20" s="144"/>
      <c r="Z20" s="144"/>
      <c r="AA20" s="144"/>
      <c r="AB20" s="144"/>
      <c r="AC20" s="144"/>
      <c r="AD20" s="145"/>
      <c r="AE20" s="144">
        <f>SUM(AE21:AM22)</f>
        <v>19</v>
      </c>
      <c r="AF20" s="144"/>
      <c r="AG20" s="144"/>
      <c r="AH20" s="144"/>
      <c r="AI20" s="144"/>
      <c r="AJ20" s="144"/>
      <c r="AK20" s="144"/>
      <c r="AL20" s="144"/>
      <c r="AM20" s="144"/>
      <c r="AN20" s="159">
        <f>SUM(AN21:AV22)</f>
        <v>0</v>
      </c>
      <c r="AO20" s="144"/>
      <c r="AP20" s="144"/>
      <c r="AQ20" s="144"/>
      <c r="AR20" s="144"/>
      <c r="AS20" s="144"/>
      <c r="AT20" s="144"/>
      <c r="AU20" s="144"/>
      <c r="AV20" s="144"/>
      <c r="AW20" s="144">
        <f>SUM(AW21:BE22)</f>
        <v>0</v>
      </c>
      <c r="AX20" s="144"/>
      <c r="AY20" s="144"/>
      <c r="AZ20" s="144"/>
      <c r="BA20" s="144"/>
      <c r="BB20" s="144"/>
      <c r="BC20" s="144"/>
      <c r="BD20" s="144"/>
      <c r="BE20" s="145"/>
      <c r="BF20" s="144">
        <f>SUM(BF21:BN22)</f>
        <v>6450</v>
      </c>
      <c r="BG20" s="144"/>
      <c r="BH20" s="144"/>
      <c r="BI20" s="144"/>
      <c r="BJ20" s="144"/>
      <c r="BK20" s="144"/>
      <c r="BL20" s="144"/>
      <c r="BM20" s="144"/>
      <c r="BN20" s="144"/>
      <c r="BO20" s="159">
        <f>SUM(BO21:BW22)</f>
        <v>0</v>
      </c>
      <c r="BP20" s="144"/>
      <c r="BQ20" s="144"/>
      <c r="BR20" s="144"/>
      <c r="BS20" s="144"/>
      <c r="BT20" s="144"/>
      <c r="BU20" s="144"/>
      <c r="BV20" s="144"/>
      <c r="BW20" s="144"/>
      <c r="BX20" s="144">
        <f>SUM(BX21:CF22)</f>
        <v>0</v>
      </c>
      <c r="BY20" s="144"/>
      <c r="BZ20" s="144"/>
      <c r="CA20" s="144"/>
      <c r="CB20" s="144"/>
      <c r="CC20" s="144"/>
      <c r="CD20" s="144"/>
      <c r="CE20" s="144"/>
      <c r="CF20" s="145"/>
      <c r="CG20" s="144">
        <f>SUM(CG21:CO22)</f>
        <v>2686.7475</v>
      </c>
      <c r="CH20" s="144"/>
      <c r="CI20" s="144"/>
      <c r="CJ20" s="144"/>
      <c r="CK20" s="144"/>
      <c r="CL20" s="144"/>
      <c r="CM20" s="144"/>
      <c r="CN20" s="144"/>
      <c r="CO20" s="144"/>
      <c r="CP20" s="159">
        <f>SUM(CP21:CX22)</f>
        <v>0</v>
      </c>
      <c r="CQ20" s="144"/>
      <c r="CR20" s="144"/>
      <c r="CS20" s="144"/>
      <c r="CT20" s="144"/>
      <c r="CU20" s="144"/>
      <c r="CV20" s="144"/>
      <c r="CW20" s="144"/>
      <c r="CX20" s="144"/>
    </row>
    <row r="21" spans="1:102" s="12" customFormat="1" ht="19.5" customHeight="1">
      <c r="A21" s="146"/>
      <c r="B21" s="147"/>
      <c r="C21" s="147"/>
      <c r="D21" s="147"/>
      <c r="E21" s="147"/>
      <c r="F21" s="148"/>
      <c r="G21" s="149" t="s">
        <v>58</v>
      </c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42">
        <v>0</v>
      </c>
      <c r="W21" s="142"/>
      <c r="X21" s="142"/>
      <c r="Y21" s="142"/>
      <c r="Z21" s="142"/>
      <c r="AA21" s="142"/>
      <c r="AB21" s="142"/>
      <c r="AC21" s="142"/>
      <c r="AD21" s="143"/>
      <c r="AE21" s="143">
        <v>19</v>
      </c>
      <c r="AF21" s="157"/>
      <c r="AG21" s="157"/>
      <c r="AH21" s="157"/>
      <c r="AI21" s="157"/>
      <c r="AJ21" s="157"/>
      <c r="AK21" s="157"/>
      <c r="AL21" s="157"/>
      <c r="AM21" s="158"/>
      <c r="AN21" s="158">
        <v>0</v>
      </c>
      <c r="AO21" s="142"/>
      <c r="AP21" s="142"/>
      <c r="AQ21" s="142"/>
      <c r="AR21" s="142"/>
      <c r="AS21" s="142"/>
      <c r="AT21" s="142"/>
      <c r="AU21" s="142"/>
      <c r="AV21" s="142"/>
      <c r="AW21" s="142">
        <v>0</v>
      </c>
      <c r="AX21" s="142"/>
      <c r="AY21" s="142"/>
      <c r="AZ21" s="142"/>
      <c r="BA21" s="142"/>
      <c r="BB21" s="142"/>
      <c r="BC21" s="142"/>
      <c r="BD21" s="142"/>
      <c r="BE21" s="143"/>
      <c r="BF21" s="143">
        <v>6450</v>
      </c>
      <c r="BG21" s="157"/>
      <c r="BH21" s="157"/>
      <c r="BI21" s="157"/>
      <c r="BJ21" s="157"/>
      <c r="BK21" s="157"/>
      <c r="BL21" s="157"/>
      <c r="BM21" s="157"/>
      <c r="BN21" s="158"/>
      <c r="BO21" s="158">
        <v>0</v>
      </c>
      <c r="BP21" s="142"/>
      <c r="BQ21" s="142"/>
      <c r="BR21" s="142"/>
      <c r="BS21" s="142"/>
      <c r="BT21" s="142"/>
      <c r="BU21" s="142"/>
      <c r="BV21" s="142"/>
      <c r="BW21" s="142"/>
      <c r="BX21" s="142">
        <v>0</v>
      </c>
      <c r="BY21" s="142"/>
      <c r="BZ21" s="142"/>
      <c r="CA21" s="142"/>
      <c r="CB21" s="142"/>
      <c r="CC21" s="142"/>
      <c r="CD21" s="142"/>
      <c r="CE21" s="142"/>
      <c r="CF21" s="143"/>
      <c r="CG21" s="143">
        <v>2686.7475</v>
      </c>
      <c r="CH21" s="157"/>
      <c r="CI21" s="157"/>
      <c r="CJ21" s="157"/>
      <c r="CK21" s="157"/>
      <c r="CL21" s="157"/>
      <c r="CM21" s="157"/>
      <c r="CN21" s="157"/>
      <c r="CO21" s="158"/>
      <c r="CP21" s="158">
        <v>0</v>
      </c>
      <c r="CQ21" s="142"/>
      <c r="CR21" s="142"/>
      <c r="CS21" s="142"/>
      <c r="CT21" s="142"/>
      <c r="CU21" s="142"/>
      <c r="CV21" s="142"/>
      <c r="CW21" s="142"/>
      <c r="CX21" s="143"/>
    </row>
    <row r="22" spans="1:102" s="12" customFormat="1" ht="45" customHeight="1">
      <c r="A22" s="137"/>
      <c r="B22" s="138"/>
      <c r="C22" s="138"/>
      <c r="D22" s="138"/>
      <c r="E22" s="138"/>
      <c r="F22" s="139"/>
      <c r="G22" s="140" t="s">
        <v>64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30">
        <v>0</v>
      </c>
      <c r="W22" s="130"/>
      <c r="X22" s="130"/>
      <c r="Y22" s="130"/>
      <c r="Z22" s="130"/>
      <c r="AA22" s="130"/>
      <c r="AB22" s="130"/>
      <c r="AC22" s="130"/>
      <c r="AD22" s="131"/>
      <c r="AE22" s="130">
        <v>0</v>
      </c>
      <c r="AF22" s="130"/>
      <c r="AG22" s="130"/>
      <c r="AH22" s="130"/>
      <c r="AI22" s="130"/>
      <c r="AJ22" s="130"/>
      <c r="AK22" s="130"/>
      <c r="AL22" s="130"/>
      <c r="AM22" s="130"/>
      <c r="AN22" s="156">
        <v>0</v>
      </c>
      <c r="AO22" s="130"/>
      <c r="AP22" s="130"/>
      <c r="AQ22" s="130"/>
      <c r="AR22" s="130"/>
      <c r="AS22" s="130"/>
      <c r="AT22" s="130"/>
      <c r="AU22" s="130"/>
      <c r="AV22" s="130"/>
      <c r="AW22" s="130">
        <v>0</v>
      </c>
      <c r="AX22" s="130"/>
      <c r="AY22" s="130"/>
      <c r="AZ22" s="130"/>
      <c r="BA22" s="130"/>
      <c r="BB22" s="130"/>
      <c r="BC22" s="130"/>
      <c r="BD22" s="130"/>
      <c r="BE22" s="131"/>
      <c r="BF22" s="130">
        <v>0</v>
      </c>
      <c r="BG22" s="130"/>
      <c r="BH22" s="130"/>
      <c r="BI22" s="130"/>
      <c r="BJ22" s="130"/>
      <c r="BK22" s="130"/>
      <c r="BL22" s="130"/>
      <c r="BM22" s="130"/>
      <c r="BN22" s="130"/>
      <c r="BO22" s="156">
        <v>0</v>
      </c>
      <c r="BP22" s="130"/>
      <c r="BQ22" s="130"/>
      <c r="BR22" s="130"/>
      <c r="BS22" s="130"/>
      <c r="BT22" s="130"/>
      <c r="BU22" s="130"/>
      <c r="BV22" s="130"/>
      <c r="BW22" s="130"/>
      <c r="BX22" s="130">
        <v>0</v>
      </c>
      <c r="BY22" s="130"/>
      <c r="BZ22" s="130"/>
      <c r="CA22" s="130"/>
      <c r="CB22" s="130"/>
      <c r="CC22" s="130"/>
      <c r="CD22" s="130"/>
      <c r="CE22" s="130"/>
      <c r="CF22" s="131"/>
      <c r="CG22" s="130">
        <v>0</v>
      </c>
      <c r="CH22" s="130"/>
      <c r="CI22" s="130"/>
      <c r="CJ22" s="130"/>
      <c r="CK22" s="130"/>
      <c r="CL22" s="130"/>
      <c r="CM22" s="130"/>
      <c r="CN22" s="130"/>
      <c r="CO22" s="130"/>
      <c r="CP22" s="156">
        <v>0</v>
      </c>
      <c r="CQ22" s="130"/>
      <c r="CR22" s="130"/>
      <c r="CS22" s="130"/>
      <c r="CT22" s="130"/>
      <c r="CU22" s="130"/>
      <c r="CV22" s="130"/>
      <c r="CW22" s="130"/>
      <c r="CX22" s="131"/>
    </row>
    <row r="23" spans="1:102" s="12" customFormat="1" ht="45" customHeight="1">
      <c r="A23" s="151" t="s">
        <v>65</v>
      </c>
      <c r="B23" s="152"/>
      <c r="C23" s="152"/>
      <c r="D23" s="152"/>
      <c r="E23" s="152"/>
      <c r="F23" s="153"/>
      <c r="G23" s="154" t="s">
        <v>66</v>
      </c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44">
        <f>SUM(V24:AD25)</f>
        <v>0</v>
      </c>
      <c r="W23" s="144"/>
      <c r="X23" s="144"/>
      <c r="Y23" s="144"/>
      <c r="Z23" s="144"/>
      <c r="AA23" s="144"/>
      <c r="AB23" s="144"/>
      <c r="AC23" s="144"/>
      <c r="AD23" s="144"/>
      <c r="AE23" s="144">
        <f>SUM(AE24:AM25)</f>
        <v>11</v>
      </c>
      <c r="AF23" s="144"/>
      <c r="AG23" s="144"/>
      <c r="AH23" s="144"/>
      <c r="AI23" s="144"/>
      <c r="AJ23" s="144"/>
      <c r="AK23" s="144"/>
      <c r="AL23" s="144"/>
      <c r="AM23" s="144"/>
      <c r="AN23" s="144">
        <f>SUM(AN24:AV25)</f>
        <v>0</v>
      </c>
      <c r="AO23" s="144"/>
      <c r="AP23" s="144"/>
      <c r="AQ23" s="144"/>
      <c r="AR23" s="144"/>
      <c r="AS23" s="144"/>
      <c r="AT23" s="144"/>
      <c r="AU23" s="144"/>
      <c r="AV23" s="144"/>
      <c r="AW23" s="144">
        <f>SUM(AW24:BE25)</f>
        <v>0</v>
      </c>
      <c r="AX23" s="144"/>
      <c r="AY23" s="144"/>
      <c r="AZ23" s="144"/>
      <c r="BA23" s="144"/>
      <c r="BB23" s="144"/>
      <c r="BC23" s="144"/>
      <c r="BD23" s="144"/>
      <c r="BE23" s="144"/>
      <c r="BF23" s="144">
        <f>SUM(BF24:BN25)</f>
        <v>24700</v>
      </c>
      <c r="BG23" s="144"/>
      <c r="BH23" s="144"/>
      <c r="BI23" s="144"/>
      <c r="BJ23" s="144"/>
      <c r="BK23" s="144"/>
      <c r="BL23" s="144"/>
      <c r="BM23" s="144"/>
      <c r="BN23" s="144"/>
      <c r="BO23" s="144">
        <f>SUM(BO24:BW25)</f>
        <v>0</v>
      </c>
      <c r="BP23" s="144"/>
      <c r="BQ23" s="144"/>
      <c r="BR23" s="144"/>
      <c r="BS23" s="144"/>
      <c r="BT23" s="144"/>
      <c r="BU23" s="144"/>
      <c r="BV23" s="144"/>
      <c r="BW23" s="144"/>
      <c r="BX23" s="144">
        <f>SUM(BX24:CF25)</f>
        <v>0</v>
      </c>
      <c r="BY23" s="144"/>
      <c r="BZ23" s="144"/>
      <c r="CA23" s="144"/>
      <c r="CB23" s="144"/>
      <c r="CC23" s="144"/>
      <c r="CD23" s="144"/>
      <c r="CE23" s="144"/>
      <c r="CF23" s="144"/>
      <c r="CG23" s="144">
        <f>SUM(CG24:CO25)</f>
        <v>9514.573</v>
      </c>
      <c r="CH23" s="144"/>
      <c r="CI23" s="144"/>
      <c r="CJ23" s="144"/>
      <c r="CK23" s="144"/>
      <c r="CL23" s="144"/>
      <c r="CM23" s="144"/>
      <c r="CN23" s="144"/>
      <c r="CO23" s="144"/>
      <c r="CP23" s="144">
        <f>SUM(CP24:CX25)</f>
        <v>0</v>
      </c>
      <c r="CQ23" s="144"/>
      <c r="CR23" s="144"/>
      <c r="CS23" s="144"/>
      <c r="CT23" s="144"/>
      <c r="CU23" s="144"/>
      <c r="CV23" s="144"/>
      <c r="CW23" s="144"/>
      <c r="CX23" s="144"/>
    </row>
    <row r="24" spans="1:102" s="12" customFormat="1" ht="19.5" customHeight="1">
      <c r="A24" s="146"/>
      <c r="B24" s="147"/>
      <c r="C24" s="147"/>
      <c r="D24" s="147"/>
      <c r="E24" s="147"/>
      <c r="F24" s="148"/>
      <c r="G24" s="149" t="s">
        <v>58</v>
      </c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42">
        <v>0</v>
      </c>
      <c r="W24" s="142"/>
      <c r="X24" s="142"/>
      <c r="Y24" s="142"/>
      <c r="Z24" s="142"/>
      <c r="AA24" s="142"/>
      <c r="AB24" s="142"/>
      <c r="AC24" s="142"/>
      <c r="AD24" s="142"/>
      <c r="AE24" s="142">
        <v>11</v>
      </c>
      <c r="AF24" s="142"/>
      <c r="AG24" s="142"/>
      <c r="AH24" s="142"/>
      <c r="AI24" s="142"/>
      <c r="AJ24" s="142"/>
      <c r="AK24" s="142"/>
      <c r="AL24" s="142"/>
      <c r="AM24" s="142"/>
      <c r="AN24" s="142">
        <v>0</v>
      </c>
      <c r="AO24" s="142"/>
      <c r="AP24" s="142"/>
      <c r="AQ24" s="142"/>
      <c r="AR24" s="142"/>
      <c r="AS24" s="142"/>
      <c r="AT24" s="142"/>
      <c r="AU24" s="142"/>
      <c r="AV24" s="142"/>
      <c r="AW24" s="142">
        <v>0</v>
      </c>
      <c r="AX24" s="142"/>
      <c r="AY24" s="142"/>
      <c r="AZ24" s="142"/>
      <c r="BA24" s="142"/>
      <c r="BB24" s="142"/>
      <c r="BC24" s="142"/>
      <c r="BD24" s="142"/>
      <c r="BE24" s="142"/>
      <c r="BF24" s="142">
        <v>24700</v>
      </c>
      <c r="BG24" s="142"/>
      <c r="BH24" s="142"/>
      <c r="BI24" s="142"/>
      <c r="BJ24" s="142"/>
      <c r="BK24" s="142"/>
      <c r="BL24" s="142"/>
      <c r="BM24" s="142"/>
      <c r="BN24" s="142"/>
      <c r="BO24" s="142">
        <v>0</v>
      </c>
      <c r="BP24" s="142"/>
      <c r="BQ24" s="142"/>
      <c r="BR24" s="142"/>
      <c r="BS24" s="142"/>
      <c r="BT24" s="142"/>
      <c r="BU24" s="142"/>
      <c r="BV24" s="142"/>
      <c r="BW24" s="142"/>
      <c r="BX24" s="142">
        <v>0</v>
      </c>
      <c r="BY24" s="142"/>
      <c r="BZ24" s="142"/>
      <c r="CA24" s="142"/>
      <c r="CB24" s="142"/>
      <c r="CC24" s="142"/>
      <c r="CD24" s="142"/>
      <c r="CE24" s="142"/>
      <c r="CF24" s="142"/>
      <c r="CG24" s="142">
        <v>9514.573</v>
      </c>
      <c r="CH24" s="142"/>
      <c r="CI24" s="142"/>
      <c r="CJ24" s="142"/>
      <c r="CK24" s="142"/>
      <c r="CL24" s="142"/>
      <c r="CM24" s="142"/>
      <c r="CN24" s="142"/>
      <c r="CO24" s="142"/>
      <c r="CP24" s="142">
        <v>0</v>
      </c>
      <c r="CQ24" s="142"/>
      <c r="CR24" s="142"/>
      <c r="CS24" s="142"/>
      <c r="CT24" s="142"/>
      <c r="CU24" s="142"/>
      <c r="CV24" s="142"/>
      <c r="CW24" s="142"/>
      <c r="CX24" s="143"/>
    </row>
    <row r="25" spans="1:102" s="12" customFormat="1" ht="45" customHeight="1">
      <c r="A25" s="137"/>
      <c r="B25" s="138"/>
      <c r="C25" s="138"/>
      <c r="D25" s="138"/>
      <c r="E25" s="138"/>
      <c r="F25" s="139"/>
      <c r="G25" s="140" t="s">
        <v>64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30">
        <v>0</v>
      </c>
      <c r="W25" s="130"/>
      <c r="X25" s="130"/>
      <c r="Y25" s="130"/>
      <c r="Z25" s="130"/>
      <c r="AA25" s="130"/>
      <c r="AB25" s="130"/>
      <c r="AC25" s="130"/>
      <c r="AD25" s="130"/>
      <c r="AE25" s="130">
        <v>0</v>
      </c>
      <c r="AF25" s="130"/>
      <c r="AG25" s="130"/>
      <c r="AH25" s="130"/>
      <c r="AI25" s="130"/>
      <c r="AJ25" s="130"/>
      <c r="AK25" s="130"/>
      <c r="AL25" s="130"/>
      <c r="AM25" s="130"/>
      <c r="AN25" s="130">
        <v>0</v>
      </c>
      <c r="AO25" s="130"/>
      <c r="AP25" s="130"/>
      <c r="AQ25" s="130"/>
      <c r="AR25" s="130"/>
      <c r="AS25" s="130"/>
      <c r="AT25" s="130"/>
      <c r="AU25" s="130"/>
      <c r="AV25" s="130"/>
      <c r="AW25" s="130">
        <v>0</v>
      </c>
      <c r="AX25" s="130"/>
      <c r="AY25" s="130"/>
      <c r="AZ25" s="130"/>
      <c r="BA25" s="130"/>
      <c r="BB25" s="130"/>
      <c r="BC25" s="130"/>
      <c r="BD25" s="130"/>
      <c r="BE25" s="130"/>
      <c r="BF25" s="130">
        <v>0</v>
      </c>
      <c r="BG25" s="130"/>
      <c r="BH25" s="130"/>
      <c r="BI25" s="130"/>
      <c r="BJ25" s="130"/>
      <c r="BK25" s="130"/>
      <c r="BL25" s="130"/>
      <c r="BM25" s="130"/>
      <c r="BN25" s="130"/>
      <c r="BO25" s="130">
        <v>0</v>
      </c>
      <c r="BP25" s="130"/>
      <c r="BQ25" s="130"/>
      <c r="BR25" s="130"/>
      <c r="BS25" s="130"/>
      <c r="BT25" s="130"/>
      <c r="BU25" s="130"/>
      <c r="BV25" s="130"/>
      <c r="BW25" s="130"/>
      <c r="BX25" s="130">
        <v>0</v>
      </c>
      <c r="BY25" s="130"/>
      <c r="BZ25" s="130"/>
      <c r="CA25" s="130"/>
      <c r="CB25" s="130"/>
      <c r="CC25" s="130"/>
      <c r="CD25" s="130"/>
      <c r="CE25" s="130"/>
      <c r="CF25" s="130"/>
      <c r="CG25" s="130">
        <v>0</v>
      </c>
      <c r="CH25" s="130"/>
      <c r="CI25" s="130"/>
      <c r="CJ25" s="130"/>
      <c r="CK25" s="130"/>
      <c r="CL25" s="130"/>
      <c r="CM25" s="130"/>
      <c r="CN25" s="130"/>
      <c r="CO25" s="130"/>
      <c r="CP25" s="130">
        <v>0</v>
      </c>
      <c r="CQ25" s="130"/>
      <c r="CR25" s="130"/>
      <c r="CS25" s="130"/>
      <c r="CT25" s="130"/>
      <c r="CU25" s="130"/>
      <c r="CV25" s="130"/>
      <c r="CW25" s="130"/>
      <c r="CX25" s="131"/>
    </row>
    <row r="26" spans="1:102" s="12" customFormat="1" ht="33" customHeight="1">
      <c r="A26" s="151" t="s">
        <v>67</v>
      </c>
      <c r="B26" s="152"/>
      <c r="C26" s="152"/>
      <c r="D26" s="152"/>
      <c r="E26" s="152"/>
      <c r="F26" s="153"/>
      <c r="G26" s="154" t="s">
        <v>68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44">
        <v>0</v>
      </c>
      <c r="W26" s="144"/>
      <c r="X26" s="144"/>
      <c r="Y26" s="144"/>
      <c r="Z26" s="144"/>
      <c r="AA26" s="144"/>
      <c r="AB26" s="144"/>
      <c r="AC26" s="144"/>
      <c r="AD26" s="144"/>
      <c r="AE26" s="144">
        <v>0</v>
      </c>
      <c r="AF26" s="144"/>
      <c r="AG26" s="144"/>
      <c r="AH26" s="144"/>
      <c r="AI26" s="144"/>
      <c r="AJ26" s="144"/>
      <c r="AK26" s="144"/>
      <c r="AL26" s="144"/>
      <c r="AM26" s="144"/>
      <c r="AN26" s="144">
        <v>0</v>
      </c>
      <c r="AO26" s="144"/>
      <c r="AP26" s="144"/>
      <c r="AQ26" s="144"/>
      <c r="AR26" s="144"/>
      <c r="AS26" s="144"/>
      <c r="AT26" s="144"/>
      <c r="AU26" s="144"/>
      <c r="AV26" s="144"/>
      <c r="AW26" s="144">
        <v>0</v>
      </c>
      <c r="AX26" s="144"/>
      <c r="AY26" s="144"/>
      <c r="AZ26" s="144"/>
      <c r="BA26" s="144"/>
      <c r="BB26" s="144"/>
      <c r="BC26" s="144"/>
      <c r="BD26" s="144"/>
      <c r="BE26" s="144"/>
      <c r="BF26" s="144">
        <v>0</v>
      </c>
      <c r="BG26" s="144"/>
      <c r="BH26" s="144"/>
      <c r="BI26" s="144"/>
      <c r="BJ26" s="144"/>
      <c r="BK26" s="144"/>
      <c r="BL26" s="144"/>
      <c r="BM26" s="144"/>
      <c r="BN26" s="144"/>
      <c r="BO26" s="144">
        <v>0</v>
      </c>
      <c r="BP26" s="144"/>
      <c r="BQ26" s="144"/>
      <c r="BR26" s="144"/>
      <c r="BS26" s="144"/>
      <c r="BT26" s="144"/>
      <c r="BU26" s="144"/>
      <c r="BV26" s="144"/>
      <c r="BW26" s="144"/>
      <c r="BX26" s="144">
        <v>0</v>
      </c>
      <c r="BY26" s="144"/>
      <c r="BZ26" s="144"/>
      <c r="CA26" s="144"/>
      <c r="CB26" s="144"/>
      <c r="CC26" s="144"/>
      <c r="CD26" s="144"/>
      <c r="CE26" s="144"/>
      <c r="CF26" s="144"/>
      <c r="CG26" s="144">
        <v>0</v>
      </c>
      <c r="CH26" s="144"/>
      <c r="CI26" s="144"/>
      <c r="CJ26" s="144"/>
      <c r="CK26" s="144"/>
      <c r="CL26" s="144"/>
      <c r="CM26" s="144"/>
      <c r="CN26" s="144"/>
      <c r="CO26" s="144"/>
      <c r="CP26" s="144">
        <v>0</v>
      </c>
      <c r="CQ26" s="144"/>
      <c r="CR26" s="144"/>
      <c r="CS26" s="144"/>
      <c r="CT26" s="144"/>
      <c r="CU26" s="144"/>
      <c r="CV26" s="144"/>
      <c r="CW26" s="144"/>
      <c r="CX26" s="145"/>
    </row>
    <row r="27" spans="1:102" s="12" customFormat="1" ht="19.5" customHeight="1">
      <c r="A27" s="146"/>
      <c r="B27" s="147"/>
      <c r="C27" s="147"/>
      <c r="D27" s="147"/>
      <c r="E27" s="147"/>
      <c r="F27" s="148"/>
      <c r="G27" s="149" t="s">
        <v>58</v>
      </c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42">
        <v>0</v>
      </c>
      <c r="W27" s="142"/>
      <c r="X27" s="142"/>
      <c r="Y27" s="142"/>
      <c r="Z27" s="142"/>
      <c r="AA27" s="142"/>
      <c r="AB27" s="142"/>
      <c r="AC27" s="142"/>
      <c r="AD27" s="142"/>
      <c r="AE27" s="142">
        <v>0</v>
      </c>
      <c r="AF27" s="142"/>
      <c r="AG27" s="142"/>
      <c r="AH27" s="142"/>
      <c r="AI27" s="142"/>
      <c r="AJ27" s="142"/>
      <c r="AK27" s="142"/>
      <c r="AL27" s="142"/>
      <c r="AM27" s="142"/>
      <c r="AN27" s="142">
        <v>0</v>
      </c>
      <c r="AO27" s="142"/>
      <c r="AP27" s="142"/>
      <c r="AQ27" s="142"/>
      <c r="AR27" s="142"/>
      <c r="AS27" s="142"/>
      <c r="AT27" s="142"/>
      <c r="AU27" s="142"/>
      <c r="AV27" s="142"/>
      <c r="AW27" s="142">
        <v>0</v>
      </c>
      <c r="AX27" s="142"/>
      <c r="AY27" s="142"/>
      <c r="AZ27" s="142"/>
      <c r="BA27" s="142"/>
      <c r="BB27" s="142"/>
      <c r="BC27" s="142"/>
      <c r="BD27" s="142"/>
      <c r="BE27" s="142"/>
      <c r="BF27" s="142">
        <v>0</v>
      </c>
      <c r="BG27" s="142"/>
      <c r="BH27" s="142"/>
      <c r="BI27" s="142"/>
      <c r="BJ27" s="142"/>
      <c r="BK27" s="142"/>
      <c r="BL27" s="142"/>
      <c r="BM27" s="142"/>
      <c r="BN27" s="142"/>
      <c r="BO27" s="142">
        <v>0</v>
      </c>
      <c r="BP27" s="142"/>
      <c r="BQ27" s="142"/>
      <c r="BR27" s="142"/>
      <c r="BS27" s="142"/>
      <c r="BT27" s="142"/>
      <c r="BU27" s="142"/>
      <c r="BV27" s="142"/>
      <c r="BW27" s="142"/>
      <c r="BX27" s="142">
        <v>0</v>
      </c>
      <c r="BY27" s="142"/>
      <c r="BZ27" s="142"/>
      <c r="CA27" s="142"/>
      <c r="CB27" s="142"/>
      <c r="CC27" s="142"/>
      <c r="CD27" s="142"/>
      <c r="CE27" s="142"/>
      <c r="CF27" s="142"/>
      <c r="CG27" s="142">
        <v>0</v>
      </c>
      <c r="CH27" s="142"/>
      <c r="CI27" s="142"/>
      <c r="CJ27" s="142"/>
      <c r="CK27" s="142"/>
      <c r="CL27" s="142"/>
      <c r="CM27" s="142"/>
      <c r="CN27" s="142"/>
      <c r="CO27" s="142"/>
      <c r="CP27" s="142">
        <v>0</v>
      </c>
      <c r="CQ27" s="142"/>
      <c r="CR27" s="142"/>
      <c r="CS27" s="142"/>
      <c r="CT27" s="142"/>
      <c r="CU27" s="142"/>
      <c r="CV27" s="142"/>
      <c r="CW27" s="142"/>
      <c r="CX27" s="143"/>
    </row>
    <row r="28" spans="1:102" s="12" customFormat="1" ht="45" customHeight="1">
      <c r="A28" s="137"/>
      <c r="B28" s="138"/>
      <c r="C28" s="138"/>
      <c r="D28" s="138"/>
      <c r="E28" s="138"/>
      <c r="F28" s="139"/>
      <c r="G28" s="140" t="s">
        <v>64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30">
        <v>0</v>
      </c>
      <c r="W28" s="130"/>
      <c r="X28" s="130"/>
      <c r="Y28" s="130"/>
      <c r="Z28" s="130"/>
      <c r="AA28" s="130"/>
      <c r="AB28" s="130"/>
      <c r="AC28" s="130"/>
      <c r="AD28" s="130"/>
      <c r="AE28" s="130">
        <v>0</v>
      </c>
      <c r="AF28" s="130"/>
      <c r="AG28" s="130"/>
      <c r="AH28" s="130"/>
      <c r="AI28" s="130"/>
      <c r="AJ28" s="130"/>
      <c r="AK28" s="130"/>
      <c r="AL28" s="130"/>
      <c r="AM28" s="130"/>
      <c r="AN28" s="130">
        <v>0</v>
      </c>
      <c r="AO28" s="130"/>
      <c r="AP28" s="130"/>
      <c r="AQ28" s="130"/>
      <c r="AR28" s="130"/>
      <c r="AS28" s="130"/>
      <c r="AT28" s="130"/>
      <c r="AU28" s="130"/>
      <c r="AV28" s="130"/>
      <c r="AW28" s="130">
        <v>0</v>
      </c>
      <c r="AX28" s="130"/>
      <c r="AY28" s="130"/>
      <c r="AZ28" s="130"/>
      <c r="BA28" s="130"/>
      <c r="BB28" s="130"/>
      <c r="BC28" s="130"/>
      <c r="BD28" s="130"/>
      <c r="BE28" s="130"/>
      <c r="BF28" s="130">
        <v>0</v>
      </c>
      <c r="BG28" s="130"/>
      <c r="BH28" s="130"/>
      <c r="BI28" s="130"/>
      <c r="BJ28" s="130"/>
      <c r="BK28" s="130"/>
      <c r="BL28" s="130"/>
      <c r="BM28" s="130"/>
      <c r="BN28" s="130"/>
      <c r="BO28" s="130">
        <v>0</v>
      </c>
      <c r="BP28" s="130"/>
      <c r="BQ28" s="130"/>
      <c r="BR28" s="130"/>
      <c r="BS28" s="130"/>
      <c r="BT28" s="130"/>
      <c r="BU28" s="130"/>
      <c r="BV28" s="130"/>
      <c r="BW28" s="130"/>
      <c r="BX28" s="130">
        <v>0</v>
      </c>
      <c r="BY28" s="130"/>
      <c r="BZ28" s="130"/>
      <c r="CA28" s="130"/>
      <c r="CB28" s="130"/>
      <c r="CC28" s="130"/>
      <c r="CD28" s="130"/>
      <c r="CE28" s="130"/>
      <c r="CF28" s="130"/>
      <c r="CG28" s="130">
        <v>0</v>
      </c>
      <c r="CH28" s="130"/>
      <c r="CI28" s="130"/>
      <c r="CJ28" s="130"/>
      <c r="CK28" s="130"/>
      <c r="CL28" s="130"/>
      <c r="CM28" s="130"/>
      <c r="CN28" s="130"/>
      <c r="CO28" s="130"/>
      <c r="CP28" s="130">
        <v>0</v>
      </c>
      <c r="CQ28" s="130"/>
      <c r="CR28" s="130"/>
      <c r="CS28" s="130"/>
      <c r="CT28" s="130"/>
      <c r="CU28" s="130"/>
      <c r="CV28" s="130"/>
      <c r="CW28" s="130"/>
      <c r="CX28" s="131"/>
    </row>
    <row r="29" spans="1:102" s="12" customFormat="1" ht="33" customHeight="1">
      <c r="A29" s="132" t="s">
        <v>69</v>
      </c>
      <c r="B29" s="133"/>
      <c r="C29" s="133"/>
      <c r="D29" s="133"/>
      <c r="E29" s="133"/>
      <c r="F29" s="134"/>
      <c r="G29" s="135" t="s">
        <v>70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28">
        <v>0</v>
      </c>
      <c r="W29" s="128"/>
      <c r="X29" s="128"/>
      <c r="Y29" s="128"/>
      <c r="Z29" s="128"/>
      <c r="AA29" s="128"/>
      <c r="AB29" s="128"/>
      <c r="AC29" s="128"/>
      <c r="AD29" s="128"/>
      <c r="AE29" s="128">
        <v>0</v>
      </c>
      <c r="AF29" s="128"/>
      <c r="AG29" s="128"/>
      <c r="AH29" s="128"/>
      <c r="AI29" s="128"/>
      <c r="AJ29" s="128"/>
      <c r="AK29" s="128"/>
      <c r="AL29" s="128"/>
      <c r="AM29" s="128"/>
      <c r="AN29" s="128">
        <v>0</v>
      </c>
      <c r="AO29" s="128"/>
      <c r="AP29" s="128"/>
      <c r="AQ29" s="128"/>
      <c r="AR29" s="128"/>
      <c r="AS29" s="128"/>
      <c r="AT29" s="128"/>
      <c r="AU29" s="128"/>
      <c r="AV29" s="128"/>
      <c r="AW29" s="128">
        <v>0</v>
      </c>
      <c r="AX29" s="128"/>
      <c r="AY29" s="128"/>
      <c r="AZ29" s="128"/>
      <c r="BA29" s="128"/>
      <c r="BB29" s="128"/>
      <c r="BC29" s="128"/>
      <c r="BD29" s="128"/>
      <c r="BE29" s="128"/>
      <c r="BF29" s="128">
        <v>0</v>
      </c>
      <c r="BG29" s="128"/>
      <c r="BH29" s="128"/>
      <c r="BI29" s="128"/>
      <c r="BJ29" s="128"/>
      <c r="BK29" s="128"/>
      <c r="BL29" s="128"/>
      <c r="BM29" s="128"/>
      <c r="BN29" s="128"/>
      <c r="BO29" s="128">
        <v>0</v>
      </c>
      <c r="BP29" s="128"/>
      <c r="BQ29" s="128"/>
      <c r="BR29" s="128"/>
      <c r="BS29" s="128"/>
      <c r="BT29" s="128"/>
      <c r="BU29" s="128"/>
      <c r="BV29" s="128"/>
      <c r="BW29" s="128"/>
      <c r="BX29" s="128">
        <v>0</v>
      </c>
      <c r="BY29" s="128"/>
      <c r="BZ29" s="128"/>
      <c r="CA29" s="128"/>
      <c r="CB29" s="128"/>
      <c r="CC29" s="128"/>
      <c r="CD29" s="128"/>
      <c r="CE29" s="128"/>
      <c r="CF29" s="128"/>
      <c r="CG29" s="128">
        <v>0</v>
      </c>
      <c r="CH29" s="128"/>
      <c r="CI29" s="128"/>
      <c r="CJ29" s="128"/>
      <c r="CK29" s="128"/>
      <c r="CL29" s="128"/>
      <c r="CM29" s="128"/>
      <c r="CN29" s="128"/>
      <c r="CO29" s="128"/>
      <c r="CP29" s="128">
        <v>0</v>
      </c>
      <c r="CQ29" s="128"/>
      <c r="CR29" s="128"/>
      <c r="CS29" s="128"/>
      <c r="CT29" s="128"/>
      <c r="CU29" s="128"/>
      <c r="CV29" s="128"/>
      <c r="CW29" s="128"/>
      <c r="CX29" s="129"/>
    </row>
    <row r="30" ht="4.5" customHeight="1"/>
    <row r="31" spans="1:102" ht="30" customHeight="1">
      <c r="A31" s="70" t="s">
        <v>71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</row>
    <row r="32" spans="1:102" ht="106.5" customHeight="1">
      <c r="A32" s="127" t="s">
        <v>72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115" zoomScaleSheetLayoutView="115" zoomScalePageLayoutView="0" workbookViewId="0" topLeftCell="B1">
      <selection activeCell="FH15" sqref="FH1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73</v>
      </c>
    </row>
    <row r="2" spans="67:102" s="1" customFormat="1" ht="39.75" customHeight="1">
      <c r="BO2" s="42" t="s">
        <v>1</v>
      </c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87" t="s">
        <v>50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</row>
    <row r="10" spans="1:102" s="6" customFormat="1" ht="36.75" customHeight="1">
      <c r="A10" s="188" t="s">
        <v>74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</row>
    <row r="11" ht="12" customHeight="1"/>
    <row r="12" spans="1:102" s="9" customFormat="1" ht="32.25" customHeight="1">
      <c r="A12" s="189" t="s">
        <v>75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44"/>
      <c r="AI12" s="64" t="s">
        <v>76</v>
      </c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105"/>
      <c r="BQ12" s="64" t="s">
        <v>54</v>
      </c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</row>
    <row r="13" spans="1:102" s="9" customFormat="1" ht="33.7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46"/>
      <c r="AI13" s="63" t="s">
        <v>44</v>
      </c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 t="s">
        <v>45</v>
      </c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 t="s">
        <v>56</v>
      </c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 t="s">
        <v>44</v>
      </c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 t="s">
        <v>45</v>
      </c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 t="s">
        <v>56</v>
      </c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4"/>
    </row>
    <row r="14" spans="1:102" s="10" customFormat="1" ht="16.5" customHeight="1">
      <c r="A14" s="178" t="s">
        <v>42</v>
      </c>
      <c r="B14" s="178"/>
      <c r="C14" s="178"/>
      <c r="D14" s="178"/>
      <c r="E14" s="178"/>
      <c r="F14" s="178"/>
      <c r="G14" s="83" t="s">
        <v>57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79">
        <f>SUM(AI15:AS16)</f>
        <v>3614</v>
      </c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>
        <f>SUM(AT15:BD16)</f>
        <v>0</v>
      </c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80">
        <f>SUM(BE15:BP16)</f>
        <v>0</v>
      </c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6"/>
      <c r="BQ14" s="179">
        <f>SUM(BQ15:CA16)</f>
        <v>40864.15</v>
      </c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>
        <v>0</v>
      </c>
      <c r="CC14" s="185"/>
      <c r="CD14" s="185"/>
      <c r="CE14" s="185"/>
      <c r="CF14" s="185"/>
      <c r="CG14" s="185"/>
      <c r="CH14" s="185"/>
      <c r="CI14" s="185"/>
      <c r="CJ14" s="185"/>
      <c r="CK14" s="185"/>
      <c r="CL14" s="186"/>
      <c r="CM14" s="179">
        <v>0</v>
      </c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80"/>
    </row>
    <row r="15" spans="1:102" s="10" customFormat="1" ht="16.5" customHeight="1">
      <c r="A15" s="177"/>
      <c r="B15" s="177"/>
      <c r="C15" s="177"/>
      <c r="D15" s="177"/>
      <c r="E15" s="177"/>
      <c r="F15" s="177"/>
      <c r="G15" s="90" t="s">
        <v>58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71">
        <v>3592</v>
      </c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>
        <v>0</v>
      </c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>
        <v>0</v>
      </c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>
        <v>40723.15</v>
      </c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>
        <v>0</v>
      </c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>
        <v>0</v>
      </c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2"/>
    </row>
    <row r="16" spans="1:102" s="10" customFormat="1" ht="16.5" customHeight="1">
      <c r="A16" s="173"/>
      <c r="B16" s="173"/>
      <c r="C16" s="173"/>
      <c r="D16" s="173"/>
      <c r="E16" s="173"/>
      <c r="F16" s="173"/>
      <c r="G16" s="75" t="s">
        <v>59</v>
      </c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5">
        <v>22</v>
      </c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>
        <v>0</v>
      </c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>
        <v>0</v>
      </c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>
        <v>141</v>
      </c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>
        <v>0</v>
      </c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>
        <v>0</v>
      </c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6"/>
    </row>
    <row r="17" spans="1:102" s="10" customFormat="1" ht="33.75" customHeight="1">
      <c r="A17" s="178" t="s">
        <v>47</v>
      </c>
      <c r="B17" s="178"/>
      <c r="C17" s="178"/>
      <c r="D17" s="178"/>
      <c r="E17" s="178"/>
      <c r="F17" s="178"/>
      <c r="G17" s="83" t="s">
        <v>77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80">
        <f>SUM(AI18:AS19)</f>
        <v>84</v>
      </c>
      <c r="AJ17" s="183"/>
      <c r="AK17" s="183"/>
      <c r="AL17" s="183"/>
      <c r="AM17" s="183"/>
      <c r="AN17" s="183"/>
      <c r="AO17" s="183"/>
      <c r="AP17" s="183"/>
      <c r="AQ17" s="183"/>
      <c r="AR17" s="183"/>
      <c r="AS17" s="184"/>
      <c r="AT17" s="180">
        <f>SUM(AT18:BD19)</f>
        <v>42</v>
      </c>
      <c r="AU17" s="183"/>
      <c r="AV17" s="183"/>
      <c r="AW17" s="183"/>
      <c r="AX17" s="183"/>
      <c r="AY17" s="183"/>
      <c r="AZ17" s="183"/>
      <c r="BA17" s="183"/>
      <c r="BB17" s="183"/>
      <c r="BC17" s="183"/>
      <c r="BD17" s="184"/>
      <c r="BE17" s="179">
        <f>SUM(BE18:BP19)</f>
        <v>0</v>
      </c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79">
        <f>SUM(BQ18:CA19)</f>
        <v>4509</v>
      </c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79">
        <f>SUM(CB18:CL19)</f>
        <v>5810</v>
      </c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79">
        <f>SUM(CM18:CX19)</f>
        <v>0</v>
      </c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2"/>
    </row>
    <row r="18" spans="1:102" s="10" customFormat="1" ht="16.5" customHeight="1">
      <c r="A18" s="177"/>
      <c r="B18" s="177"/>
      <c r="C18" s="177"/>
      <c r="D18" s="177"/>
      <c r="E18" s="177"/>
      <c r="F18" s="177"/>
      <c r="G18" s="90" t="s">
        <v>58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71">
        <v>84</v>
      </c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>
        <v>42</v>
      </c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>
        <v>0</v>
      </c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>
        <v>4509</v>
      </c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>
        <v>5810</v>
      </c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>
        <v>0</v>
      </c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2"/>
    </row>
    <row r="19" spans="1:102" s="10" customFormat="1" ht="16.5" customHeight="1">
      <c r="A19" s="173"/>
      <c r="B19" s="173"/>
      <c r="C19" s="173"/>
      <c r="D19" s="173"/>
      <c r="E19" s="173"/>
      <c r="F19" s="173"/>
      <c r="G19" s="75" t="s">
        <v>61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5">
        <v>0</v>
      </c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>
        <v>0</v>
      </c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>
        <v>0</v>
      </c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>
        <v>0</v>
      </c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>
        <v>0</v>
      </c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>
        <v>0</v>
      </c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6"/>
    </row>
    <row r="20" spans="1:102" s="10" customFormat="1" ht="33.75" customHeight="1">
      <c r="A20" s="178" t="s">
        <v>62</v>
      </c>
      <c r="B20" s="178"/>
      <c r="C20" s="178"/>
      <c r="D20" s="178"/>
      <c r="E20" s="178"/>
      <c r="F20" s="178"/>
      <c r="G20" s="83" t="s">
        <v>63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79">
        <f>SUM(AI21:AS22)</f>
        <v>0</v>
      </c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>
        <f>SUM(AT21:BD22)</f>
        <v>19</v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>
        <f>SUM(BE21:BP22)</f>
        <v>0</v>
      </c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>
        <f>SUM(BQ21:CA22)</f>
        <v>0</v>
      </c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>
        <f>SUM(CB21:CL22)</f>
        <v>6450</v>
      </c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>
        <f>SUM(CM21:CX22)</f>
        <v>0</v>
      </c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80"/>
    </row>
    <row r="21" spans="1:102" s="10" customFormat="1" ht="16.5" customHeight="1">
      <c r="A21" s="177"/>
      <c r="B21" s="177"/>
      <c r="C21" s="177"/>
      <c r="D21" s="177"/>
      <c r="E21" s="177"/>
      <c r="F21" s="177"/>
      <c r="G21" s="90" t="s">
        <v>58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71">
        <v>0</v>
      </c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>
        <v>19</v>
      </c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>
        <v>0</v>
      </c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>
        <v>0</v>
      </c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>
        <v>6450</v>
      </c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>
        <v>0</v>
      </c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2"/>
    </row>
    <row r="22" spans="1:102" s="10" customFormat="1" ht="33.75" customHeight="1">
      <c r="A22" s="173"/>
      <c r="B22" s="173"/>
      <c r="C22" s="173"/>
      <c r="D22" s="173"/>
      <c r="E22" s="173"/>
      <c r="F22" s="173"/>
      <c r="G22" s="75" t="s">
        <v>78</v>
      </c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5">
        <v>0</v>
      </c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>
        <v>0</v>
      </c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>
        <v>0</v>
      </c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>
        <v>0</v>
      </c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>
        <v>0</v>
      </c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>
        <v>0</v>
      </c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6"/>
    </row>
    <row r="23" spans="1:102" s="10" customFormat="1" ht="33.75" customHeight="1">
      <c r="A23" s="178" t="s">
        <v>65</v>
      </c>
      <c r="B23" s="178"/>
      <c r="C23" s="178"/>
      <c r="D23" s="178"/>
      <c r="E23" s="178"/>
      <c r="F23" s="178"/>
      <c r="G23" s="83" t="s">
        <v>66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79">
        <f>SUM(AI24:AS25)</f>
        <v>0</v>
      </c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>
        <f>SUM(AT24:BD25)</f>
        <v>11</v>
      </c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>
        <f>SUM(BE24:BP25)</f>
        <v>0</v>
      </c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>
        <f>SUM(BQ24:CA25)</f>
        <v>0</v>
      </c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>
        <f>SUM(CB24:CL25)</f>
        <v>24700</v>
      </c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>
        <f>SUM(CM24:CX25)</f>
        <v>0</v>
      </c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80"/>
    </row>
    <row r="24" spans="1:102" s="10" customFormat="1" ht="16.5" customHeight="1">
      <c r="A24" s="177"/>
      <c r="B24" s="177"/>
      <c r="C24" s="177"/>
      <c r="D24" s="177"/>
      <c r="E24" s="177"/>
      <c r="F24" s="177"/>
      <c r="G24" s="90" t="s">
        <v>58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71">
        <v>0</v>
      </c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>
        <v>11</v>
      </c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>
        <v>0</v>
      </c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>
        <v>0</v>
      </c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>
        <v>24700</v>
      </c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>
        <v>0</v>
      </c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2"/>
    </row>
    <row r="25" spans="1:102" s="10" customFormat="1" ht="33.75" customHeight="1">
      <c r="A25" s="173"/>
      <c r="B25" s="173"/>
      <c r="C25" s="173"/>
      <c r="D25" s="173"/>
      <c r="E25" s="173"/>
      <c r="F25" s="173"/>
      <c r="G25" s="75" t="s">
        <v>78</v>
      </c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5">
        <v>0</v>
      </c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>
        <v>0</v>
      </c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>
        <v>0</v>
      </c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>
        <v>0</v>
      </c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>
        <v>0</v>
      </c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>
        <v>0</v>
      </c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6"/>
    </row>
    <row r="26" spans="1:102" s="10" customFormat="1" ht="16.5" customHeight="1">
      <c r="A26" s="178" t="s">
        <v>67</v>
      </c>
      <c r="B26" s="178"/>
      <c r="C26" s="178"/>
      <c r="D26" s="178"/>
      <c r="E26" s="178"/>
      <c r="F26" s="178"/>
      <c r="G26" s="83" t="s">
        <v>68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79">
        <v>0</v>
      </c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>
        <v>0</v>
      </c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>
        <v>0</v>
      </c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>
        <v>0</v>
      </c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>
        <v>0</v>
      </c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>
        <v>0</v>
      </c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80"/>
    </row>
    <row r="27" spans="1:102" s="10" customFormat="1" ht="16.5" customHeight="1">
      <c r="A27" s="177"/>
      <c r="B27" s="177"/>
      <c r="C27" s="177"/>
      <c r="D27" s="177"/>
      <c r="E27" s="177"/>
      <c r="F27" s="177"/>
      <c r="G27" s="90" t="s">
        <v>58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71">
        <v>0</v>
      </c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>
        <v>0</v>
      </c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>
        <v>0</v>
      </c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>
        <v>0</v>
      </c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>
        <v>0</v>
      </c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>
        <v>0</v>
      </c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2"/>
    </row>
    <row r="28" spans="1:102" s="10" customFormat="1" ht="33.75" customHeight="1">
      <c r="A28" s="173"/>
      <c r="B28" s="173"/>
      <c r="C28" s="173"/>
      <c r="D28" s="173"/>
      <c r="E28" s="173"/>
      <c r="F28" s="173"/>
      <c r="G28" s="75" t="s">
        <v>78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5">
        <v>0</v>
      </c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>
        <v>0</v>
      </c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>
        <v>0</v>
      </c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>
        <v>0</v>
      </c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>
        <v>0</v>
      </c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>
        <v>0</v>
      </c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6"/>
    </row>
    <row r="29" spans="1:102" s="10" customFormat="1" ht="18" customHeight="1">
      <c r="A29" s="170" t="s">
        <v>69</v>
      </c>
      <c r="B29" s="170"/>
      <c r="C29" s="170"/>
      <c r="D29" s="170"/>
      <c r="E29" s="170"/>
      <c r="F29" s="170"/>
      <c r="G29" s="55" t="s">
        <v>79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68">
        <v>0</v>
      </c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>
        <v>0</v>
      </c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>
        <v>0</v>
      </c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>
        <v>0</v>
      </c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>
        <v>0</v>
      </c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>
        <v>0</v>
      </c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9"/>
    </row>
    <row r="30" ht="4.5" customHeight="1"/>
    <row r="31" spans="1:102" s="1" customFormat="1" ht="28.5" customHeight="1">
      <c r="A31" s="70" t="s">
        <v>71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</row>
    <row r="32" spans="1:102" s="1" customFormat="1" ht="105.75" customHeight="1">
      <c r="A32" s="127" t="s">
        <v>72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lvovana</cp:lastModifiedBy>
  <cp:lastPrinted>2018-04-12T04:32:33Z</cp:lastPrinted>
  <dcterms:created xsi:type="dcterms:W3CDTF">2011-01-11T10:25:48Z</dcterms:created>
  <dcterms:modified xsi:type="dcterms:W3CDTF">2019-04-15T11:13:14Z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