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5"/>
  </bookViews>
  <sheets>
    <sheet name="ВО1" sheetId="1" r:id="rId1"/>
    <sheet name="ВО1.1." sheetId="2" r:id="rId2"/>
    <sheet name="ВО1.2." sheetId="3" r:id="rId3"/>
    <sheet name="ВО2" sheetId="4" r:id="rId4"/>
    <sheet name="4" sheetId="5" r:id="rId5"/>
    <sheet name="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3">'ВО2'!$A$1:$B$43</definedName>
  </definedNames>
  <calcPr fullCalcOnLoad="1"/>
</workbook>
</file>

<file path=xl/sharedStrings.xml><?xml version="1.0" encoding="utf-8"?>
<sst xmlns="http://schemas.openxmlformats.org/spreadsheetml/2006/main" count="251" uniqueCount="130">
  <si>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</si>
  <si>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</si>
  <si>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</si>
  <si>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</si>
  <si>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</si>
  <si>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</si>
  <si>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</si>
  <si>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</si>
  <si>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</si>
  <si>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</si>
  <si>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</si>
  <si>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</si>
  <si>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</si>
  <si>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</si>
  <si>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</si>
  <si>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</si>
  <si>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</si>
  <si>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</si>
  <si>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</si>
  <si>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</si>
  <si>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</si>
  <si>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</si>
  <si>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</si>
  <si>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</si>
  <si>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</si>
  <si>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</si>
  <si>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</si>
  <si>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</si>
  <si>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</si>
  <si>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</si>
  <si>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</si>
  <si>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</si>
  <si>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</si>
  <si>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</si>
  <si>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</si>
  <si>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</si>
  <si>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</si>
  <si>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</si>
  <si>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</si>
  <si>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</si>
  <si>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</si>
  <si>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</si>
  <si>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</si>
  <si>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</si>
  <si>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</si>
  <si>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</si>
  <si>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</si>
  <si>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</si>
  <si>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</si>
  <si>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</si>
  <si>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</si>
  <si>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</si>
  <si>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</si>
  <si>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</si>
  <si>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</si>
  <si>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</si>
  <si>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</si>
  <si>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</si>
  <si>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</si>
  <si>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</si>
  <si>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</si>
  <si>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</si>
  <si>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</si>
  <si>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</si>
  <si>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</si>
  <si>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</si>
  <si>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</si>
  <si>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</si>
  <si>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</si>
  <si>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</si>
  <si>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</si>
  <si>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</si>
  <si>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</si>
  <si>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</si>
  <si>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</si>
  <si>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</si>
  <si>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</si>
  <si>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</si>
  <si>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</si>
  <si>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</si>
  <si>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</si>
  <si>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</si>
  <si>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</si>
  <si>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</si>
  <si>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</si>
  <si>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</si>
  <si>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</si>
  <si>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</si>
  <si>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</si>
  <si>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</si>
  <si>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</si>
  <si>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</si>
  <si>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</si>
  <si>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</si>
  <si>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</si>
  <si>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</si>
  <si>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</si>
  <si>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</si>
  <si>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</si>
  <si>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</si>
  <si>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</si>
  <si>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</si>
  <si>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</si>
  <si>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</si>
  <si>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</si>
  <si>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</si>
  <si>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</si>
  <si>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Форма ВО 1.1.</t>
  </si>
  <si>
    <t>Форма ВО 1.2.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</si>
  <si>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</si>
  <si>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</si>
  <si>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</si>
  <si>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</si>
  <si>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нет</t>
  </si>
  <si>
    <t>www.rec.tomsk.gov.ru</t>
  </si>
  <si>
    <t>636785, Томская область, г.Стрежевой, ул.Строителей 95.</t>
  </si>
  <si>
    <t>Тариф на водоотведение и (или) очистку сточных вод, руб/м3 без НДС</t>
  </si>
  <si>
    <t>Общество с ограниченной ответственностью "Энергонефть Томск"</t>
  </si>
  <si>
    <t>-</t>
  </si>
  <si>
    <t xml:space="preserve">Отдельным приложением "Типовой договор на оказание услуг по  водоотведению" . </t>
  </si>
  <si>
    <t>объем приобретения кВт.ч.</t>
  </si>
  <si>
    <t xml:space="preserve">3 - одновременно с информацией о расходах на ремонт (капитальный и текущий) основных производственных средств </t>
  </si>
  <si>
    <t>не публикуется, выручка от регулируемой деятельности менее 80% совокупной выручки за отчетный год (составляет 3%)</t>
  </si>
  <si>
    <t>оказание услуг по водоотведению</t>
  </si>
  <si>
    <t>Форма ВО1. Информация о прогнозных тарифах на товары и услуги и надбавках к тарифам в сфере водоотведения и (или) очистки сточных вод</t>
  </si>
  <si>
    <r>
      <t>Форма ВО1.1. Информация о прогнозном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</si>
  <si>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с 01.01.2014г. по 30.06.2014г.</t>
  </si>
  <si>
    <t>с 01.07.2014г. по 31.12.2014г.</t>
  </si>
  <si>
    <t>прогноз 2014</t>
  </si>
  <si>
    <t>Департамент тарифного регулирования Томской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</si>
</sst>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0" xfId="0" applyAlignment="1">
      <alignment vertical="top" wrapText="1"/>
    </xf>
    <xf numFmtId="3" fontId="4" fillId="36" borderId="19" xfId="53" applyNumberFormat="1" applyFont="1" applyFill="1" applyBorder="1" applyAlignment="1" applyProtection="1">
      <alignment horizontal="center" wrapText="1"/>
      <protection locked="0"/>
    </xf>
    <xf numFmtId="0" fontId="3" fillId="34" borderId="20" xfId="53" applyFont="1" applyFill="1" applyBorder="1" applyAlignment="1" applyProtection="1">
      <alignment horizontal="left" wrapText="1"/>
      <protection/>
    </xf>
    <xf numFmtId="0" fontId="3" fillId="34" borderId="21" xfId="53" applyFont="1" applyFill="1" applyBorder="1" applyAlignment="1" applyProtection="1">
      <alignment horizontal="left" wrapText="1"/>
      <protection/>
    </xf>
    <xf numFmtId="0" fontId="4" fillId="34" borderId="21" xfId="54" applyFont="1" applyFill="1" applyBorder="1" applyAlignment="1" applyProtection="1">
      <alignment horizontal="left" wrapText="1"/>
      <protection/>
    </xf>
    <xf numFmtId="0" fontId="3" fillId="34" borderId="21" xfId="53" applyFont="1" applyFill="1" applyBorder="1" applyAlignment="1" applyProtection="1">
      <alignment wrapText="1"/>
      <protection/>
    </xf>
    <xf numFmtId="0" fontId="4" fillId="34" borderId="21" xfId="53" applyFont="1" applyFill="1" applyBorder="1" applyAlignment="1" applyProtection="1">
      <alignment wrapText="1"/>
      <protection/>
    </xf>
    <xf numFmtId="3" fontId="4" fillId="36" borderId="10" xfId="53" applyNumberFormat="1" applyFont="1" applyFill="1" applyBorder="1" applyAlignment="1" applyProtection="1">
      <alignment horizontal="center" wrapText="1"/>
      <protection locked="0"/>
    </xf>
    <xf numFmtId="3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6" borderId="10" xfId="53" applyNumberFormat="1" applyFont="1" applyFill="1" applyBorder="1" applyAlignment="1" applyProtection="1">
      <alignment horizontal="center" wrapText="1"/>
      <protection/>
    </xf>
    <xf numFmtId="10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 locked="0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3" fontId="4" fillId="36" borderId="24" xfId="53" applyNumberFormat="1" applyFont="1" applyFill="1" applyBorder="1" applyAlignment="1" applyProtection="1">
      <alignment horizontal="center" wrapText="1"/>
      <protection locked="0"/>
    </xf>
    <xf numFmtId="0" fontId="3" fillId="34" borderId="25" xfId="53" applyFont="1" applyFill="1" applyBorder="1" applyAlignment="1" applyProtection="1">
      <alignment horizontal="left" wrapText="1"/>
      <protection/>
    </xf>
    <xf numFmtId="4" fontId="4" fillId="36" borderId="26" xfId="53" applyNumberFormat="1" applyFont="1" applyFill="1" applyBorder="1" applyAlignment="1" applyProtection="1">
      <alignment horizontal="center" wrapText="1"/>
      <protection locked="0"/>
    </xf>
    <xf numFmtId="0" fontId="8" fillId="34" borderId="25" xfId="53" applyFont="1" applyFill="1" applyBorder="1" applyAlignment="1" applyProtection="1">
      <alignment horizontal="left" wrapText="1"/>
      <protection/>
    </xf>
    <xf numFmtId="2" fontId="4" fillId="36" borderId="27" xfId="53" applyNumberFormat="1" applyFont="1" applyFill="1" applyBorder="1" applyAlignment="1" applyProtection="1">
      <alignment horizontal="center"/>
      <protection/>
    </xf>
    <xf numFmtId="2" fontId="4" fillId="36" borderId="28" xfId="53" applyNumberFormat="1" applyFont="1" applyFill="1" applyBorder="1" applyAlignment="1" applyProtection="1">
      <alignment horizontal="center"/>
      <protection/>
    </xf>
    <xf numFmtId="2" fontId="4" fillId="36" borderId="29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/>
    </xf>
    <xf numFmtId="0" fontId="6" fillId="0" borderId="32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43" fontId="0" fillId="0" borderId="30" xfId="62" applyFont="1" applyFill="1" applyBorder="1" applyAlignment="1">
      <alignment horizontal="center"/>
    </xf>
    <xf numFmtId="43" fontId="0" fillId="0" borderId="10" xfId="62" applyFont="1" applyFill="1" applyBorder="1" applyAlignment="1">
      <alignment horizontal="center"/>
    </xf>
    <xf numFmtId="43" fontId="0" fillId="0" borderId="31" xfId="62" applyFont="1" applyFill="1" applyBorder="1" applyAlignment="1">
      <alignment horizontal="center"/>
    </xf>
    <xf numFmtId="43" fontId="0" fillId="0" borderId="34" xfId="62" applyFont="1" applyFill="1" applyBorder="1" applyAlignment="1">
      <alignment horizontal="right" vertical="center"/>
    </xf>
    <xf numFmtId="43" fontId="0" fillId="0" borderId="35" xfId="62" applyFont="1" applyFill="1" applyBorder="1" applyAlignment="1">
      <alignment horizontal="right" vertical="center"/>
    </xf>
    <xf numFmtId="43" fontId="0" fillId="0" borderId="36" xfId="62" applyFont="1" applyFill="1" applyBorder="1" applyAlignment="1">
      <alignment horizontal="right" vertical="center"/>
    </xf>
    <xf numFmtId="43" fontId="0" fillId="0" borderId="37" xfId="62" applyFont="1" applyFill="1" applyBorder="1" applyAlignment="1">
      <alignment horizontal="right" vertical="center"/>
    </xf>
    <xf numFmtId="43" fontId="0" fillId="0" borderId="38" xfId="62" applyFont="1" applyFill="1" applyBorder="1" applyAlignment="1">
      <alignment horizontal="right" vertical="center"/>
    </xf>
    <xf numFmtId="43" fontId="0" fillId="0" borderId="32" xfId="62" applyFont="1" applyFill="1" applyBorder="1" applyAlignment="1">
      <alignment horizontal="right" vertic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38" xfId="0" applyFill="1" applyBorder="1" applyAlignment="1">
      <alignment vertical="center" wrapText="1"/>
    </xf>
    <xf numFmtId="43" fontId="0" fillId="0" borderId="0" xfId="0" applyNumberFormat="1" applyAlignment="1">
      <alignment vertical="center"/>
    </xf>
    <xf numFmtId="0" fontId="0" fillId="0" borderId="38" xfId="0" applyFill="1" applyBorder="1" applyAlignment="1">
      <alignment horizontal="left" vertical="center" wrapText="1"/>
    </xf>
    <xf numFmtId="43" fontId="0" fillId="0" borderId="32" xfId="62" applyFont="1" applyFill="1" applyBorder="1" applyAlignment="1">
      <alignment horizontal="right" vertical="center" wrapText="1"/>
    </xf>
    <xf numFmtId="43" fontId="0" fillId="36" borderId="10" xfId="62" applyFont="1" applyFill="1" applyBorder="1" applyAlignment="1">
      <alignment/>
    </xf>
    <xf numFmtId="43" fontId="0" fillId="36" borderId="21" xfId="62" applyFont="1" applyFill="1" applyBorder="1" applyAlignment="1">
      <alignment/>
    </xf>
    <xf numFmtId="4" fontId="0" fillId="0" borderId="43" xfId="0" applyNumberFormat="1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3" fontId="0" fillId="0" borderId="48" xfId="62" applyFont="1" applyFill="1" applyBorder="1" applyAlignment="1">
      <alignment wrapText="1"/>
    </xf>
    <xf numFmtId="43" fontId="0" fillId="0" borderId="49" xfId="62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0" fillId="0" borderId="4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/>
    </xf>
    <xf numFmtId="0" fontId="31" fillId="0" borderId="12" xfId="42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6" fillId="0" borderId="21" xfId="0" applyFont="1" applyFill="1" applyBorder="1" applyAlignment="1">
      <alignment horizontal="left"/>
    </xf>
    <xf numFmtId="0" fontId="0" fillId="0" borderId="2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/>
    </xf>
    <xf numFmtId="43" fontId="0" fillId="0" borderId="20" xfId="62" applyFont="1" applyFill="1" applyBorder="1" applyAlignment="1">
      <alignment wrapText="1"/>
    </xf>
    <xf numFmtId="43" fontId="0" fillId="0" borderId="54" xfId="62" applyFont="1" applyFill="1" applyBorder="1" applyAlignment="1">
      <alignment wrapText="1"/>
    </xf>
    <xf numFmtId="43" fontId="0" fillId="0" borderId="30" xfId="62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left" wrapText="1"/>
    </xf>
    <xf numFmtId="43" fontId="0" fillId="0" borderId="10" xfId="62" applyFont="1" applyFill="1" applyBorder="1" applyAlignment="1">
      <alignment horizontal="center"/>
    </xf>
    <xf numFmtId="43" fontId="0" fillId="0" borderId="21" xfId="62" applyFont="1" applyFill="1" applyBorder="1" applyAlignment="1">
      <alignment wrapText="1"/>
    </xf>
    <xf numFmtId="43" fontId="0" fillId="0" borderId="45" xfId="62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31" xfId="62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6" fillId="33" borderId="57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3" fillId="35" borderId="57" xfId="53" applyFont="1" applyFill="1" applyBorder="1" applyAlignment="1" applyProtection="1">
      <alignment horizontal="center" vertical="center" wrapText="1"/>
      <protection/>
    </xf>
    <xf numFmtId="0" fontId="3" fillId="35" borderId="58" xfId="53" applyFont="1" applyFill="1" applyBorder="1" applyAlignment="1" applyProtection="1">
      <alignment horizontal="center" vertical="center" wrapText="1"/>
      <protection/>
    </xf>
    <xf numFmtId="0" fontId="3" fillId="35" borderId="60" xfId="53" applyFont="1" applyFill="1" applyBorder="1" applyAlignment="1" applyProtection="1">
      <alignment horizontal="center" vertical="center" wrapText="1"/>
      <protection/>
    </xf>
    <xf numFmtId="0" fontId="3" fillId="35" borderId="62" xfId="53" applyFont="1" applyFill="1" applyBorder="1" applyAlignment="1" applyProtection="1">
      <alignment horizontal="center" vertical="center" wrapText="1"/>
      <protection/>
    </xf>
    <xf numFmtId="43" fontId="0" fillId="36" borderId="21" xfId="62" applyFont="1" applyFill="1" applyBorder="1" applyAlignment="1">
      <alignment/>
    </xf>
    <xf numFmtId="43" fontId="0" fillId="36" borderId="45" xfId="62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3" fillId="35" borderId="11" xfId="53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/>
    </xf>
    <xf numFmtId="0" fontId="3" fillId="37" borderId="64" xfId="53" applyFont="1" applyFill="1" applyBorder="1" applyAlignment="1" applyProtection="1">
      <alignment horizontal="center" vertical="center" wrapText="1"/>
      <protection/>
    </xf>
    <xf numFmtId="0" fontId="3" fillId="37" borderId="65" xfId="53" applyFont="1" applyFill="1" applyBorder="1" applyAlignment="1" applyProtection="1">
      <alignment horizontal="center" vertical="center" wrapText="1"/>
      <protection/>
    </xf>
    <xf numFmtId="0" fontId="3" fillId="37" borderId="60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63" xfId="0" applyFont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6" borderId="59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3\_&#1047;&#1040;&#1055;&#1056;&#1054;&#1057;&#1067;\&#1044;&#1058;&#1056;&#1080;&#1043;&#1047;_&#1058;&#1086;&#1084;&#1089;&#1082;\&#1057;&#1090;&#1072;&#1085;&#1076;&#1072;&#1088;&#1090;&#1099;%20&#1088;&#1072;&#1089;&#1082;&#1088;&#1099;&#1090;&#1080;&#1103;%20&#1080;&#1085;&#1092;&#1086;&#1088;&#1084;&#1072;&#1094;&#1080;&#1080;\&#1087;&#1083;&#1072;&#1085;%20&#1046;&#1050;&#1061;_2013\&#1069;&#1053;&#1058;_&#1074;&#1086;&#1076;&#1072;%20&#1087;&#1083;&#1072;&#1085;\HV._&#1069;&#1053;&#1058;%20&#1087;&#1083;&#1072;&#1085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3\_&#1047;&#1040;&#1055;&#1056;&#1054;&#1057;&#1067;\&#1044;&#1058;&#1056;&#1080;&#1043;&#1047;_&#1058;&#1086;&#1084;&#1089;&#1082;\&#1057;&#1090;&#1072;&#1085;&#1076;&#1072;&#1088;&#1090;&#1099;%20&#1088;&#1072;&#1089;&#1082;&#1088;&#1099;&#1090;&#1080;&#1103;%20&#1080;&#1085;&#1092;&#1086;&#1088;&#1084;&#1072;&#1094;&#1080;&#1080;\&#1087;&#1083;&#1072;&#1085;%202012\VO._&#1069;&#1053;&#1058;%20&#1087;&#1083;&#1072;&#1085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69;&#1050;%202014\&#1057;&#1090;&#1086;&#1082;&#1080;\&#1057;&#1084;&#1077;&#1090;&#1072;%202014%20&#1089;&#1090;&#1086;&#108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69;&#1050;%202014\&#1042;&#1086;&#1076;&#1072;\&#1050;%20&#1086;&#1090;&#1087;&#1088;&#1072;&#1074;&#1082;&#1077;_%20&#1042;&#1054;&#1044;&#1040;_2014\&#1056;&#1040;&#1057;&#1063;&#1025;&#1058;_&#1094;&#1077;&#1093;&#1086;&#1074;&#1099;&#1093;%202014_&#1062;&#1058;&#1042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2">
          <cell r="D2" t="str">
            <v>Общество с ограниченной ответственностью "Энергонефть Томск"</v>
          </cell>
        </row>
        <row r="5">
          <cell r="D5" t="str">
            <v>636785, Томская область, г.Стрежевой, ул.Строителей 95.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1"/>
      <sheetName val="ВО1.1."/>
      <sheetName val="ВО1.2."/>
      <sheetName val="ВО2"/>
      <sheetName val="ВО3"/>
      <sheetName val="4(а-г)"/>
      <sheetName val="4 д)"/>
      <sheetName val="4 е)"/>
      <sheetName val="5"/>
      <sheetName val="6"/>
      <sheetName val="7"/>
    </sheetNames>
    <sheetDataSet>
      <sheetData sheetId="1">
        <row r="14">
          <cell r="D14" t="str">
            <v>Общество с ограниченной ответственностью "Энергонефть Томск"</v>
          </cell>
        </row>
        <row r="15">
          <cell r="D15">
            <v>7022010799</v>
          </cell>
        </row>
        <row r="16">
          <cell r="D16">
            <v>702201001</v>
          </cell>
        </row>
        <row r="17">
          <cell r="D17" t="str">
            <v>636785, Томская область, г.Стрежевой, ул.Строителей 95.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.п.-В 2013 утв."/>
      <sheetName val="Смета  ЭНТ 2014 (ДТР 2013 утв.)"/>
      <sheetName val="C.2. Смета КОС 2014"/>
    </sheetNames>
    <sheetDataSet>
      <sheetData sheetId="0">
        <row r="11">
          <cell r="H11">
            <v>406.34746</v>
          </cell>
        </row>
        <row r="18">
          <cell r="H18">
            <v>334.97760000000005</v>
          </cell>
        </row>
        <row r="26">
          <cell r="H26">
            <v>663970.2981523328</v>
          </cell>
        </row>
      </sheetData>
      <sheetData sheetId="1">
        <row r="10">
          <cell r="H10">
            <v>2840117.825521691</v>
          </cell>
        </row>
        <row r="14">
          <cell r="H14">
            <v>14661267.82</v>
          </cell>
        </row>
        <row r="18">
          <cell r="H18">
            <v>25427149.218000002</v>
          </cell>
        </row>
        <row r="19">
          <cell r="I19">
            <v>70.41</v>
          </cell>
        </row>
        <row r="20">
          <cell r="H20">
            <v>7726244.54</v>
          </cell>
        </row>
        <row r="83">
          <cell r="H83">
            <v>6148666.377380837</v>
          </cell>
        </row>
        <row r="84">
          <cell r="H84">
            <v>3050476.0427585845</v>
          </cell>
        </row>
        <row r="86">
          <cell r="H86">
            <v>683172.0384585905</v>
          </cell>
        </row>
        <row r="97">
          <cell r="H97">
            <v>77805491.59705752</v>
          </cell>
        </row>
        <row r="99">
          <cell r="I99">
            <v>190.6</v>
          </cell>
          <cell r="J99">
            <v>273.942</v>
          </cell>
        </row>
      </sheetData>
      <sheetData sheetId="2">
        <row r="9">
          <cell r="I9">
            <v>395822.5062712321</v>
          </cell>
        </row>
        <row r="18">
          <cell r="I18">
            <v>6255882.76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ОХР на 2014"/>
      <sheetName val="балансовая прибыль"/>
    </sheetNames>
    <sheetDataSet>
      <sheetData sheetId="0">
        <row r="24">
          <cell r="H24">
            <v>8385104.6</v>
          </cell>
        </row>
        <row r="25">
          <cell r="H25">
            <v>2515531.38</v>
          </cell>
        </row>
        <row r="26">
          <cell r="H26">
            <v>33540.42</v>
          </cell>
        </row>
      </sheetData>
      <sheetData sheetId="2">
        <row r="12">
          <cell r="M12">
            <v>175309.78076673765</v>
          </cell>
        </row>
        <row r="18">
          <cell r="M18">
            <v>13899.747930709897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1" t="s">
        <v>124</v>
      </c>
      <c r="C3" s="92"/>
    </row>
    <row r="4" spans="2:3" ht="45" customHeight="1">
      <c r="B4" s="39" t="s">
        <v>2</v>
      </c>
      <c r="C4" s="40" t="s">
        <v>107</v>
      </c>
    </row>
    <row r="5" spans="2:3" ht="45">
      <c r="B5" s="41" t="s">
        <v>3</v>
      </c>
      <c r="C5" s="40" t="s">
        <v>107</v>
      </c>
    </row>
    <row r="6" spans="2:3" ht="45">
      <c r="B6" s="41" t="s">
        <v>4</v>
      </c>
      <c r="C6" s="40" t="s">
        <v>107</v>
      </c>
    </row>
    <row r="7" spans="2:3" ht="66.75" customHeight="1">
      <c r="B7" s="41" t="s">
        <v>5</v>
      </c>
      <c r="C7" s="40" t="s">
        <v>108</v>
      </c>
    </row>
    <row r="8" spans="2:3" ht="45">
      <c r="B8" s="41" t="s">
        <v>6</v>
      </c>
      <c r="C8" s="40" t="s">
        <v>108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9" sqref="D9:E9"/>
    </sheetView>
  </sheetViews>
  <sheetFormatPr defaultColWidth="9.140625" defaultRowHeight="15"/>
  <cols>
    <col min="3" max="3" width="25.140625" style="0" customWidth="1"/>
    <col min="4" max="4" width="26.421875" style="0" customWidth="1"/>
    <col min="5" max="5" width="31.421875" style="0" customWidth="1"/>
  </cols>
  <sheetData>
    <row r="1" spans="1:2" ht="15">
      <c r="A1" s="125"/>
      <c r="B1" s="125"/>
    </row>
    <row r="2" spans="2:5" ht="51" customHeight="1">
      <c r="B2" s="130" t="s">
        <v>125</v>
      </c>
      <c r="C2" s="131"/>
      <c r="D2" s="131"/>
      <c r="E2" s="131"/>
    </row>
    <row r="3" ht="15.75" thickBot="1"/>
    <row r="4" spans="2:5" ht="31.5" customHeight="1" thickTop="1">
      <c r="B4" s="101" t="s">
        <v>15</v>
      </c>
      <c r="C4" s="101"/>
      <c r="D4" s="93" t="str">
        <f>'[1]ХВ1.1.'!D2</f>
        <v>Общество с ограниченной ответственностью "Энергонефть Томск"</v>
      </c>
      <c r="E4" s="94"/>
    </row>
    <row r="5" spans="2:5" ht="15">
      <c r="B5" s="100" t="s">
        <v>16</v>
      </c>
      <c r="C5" s="100"/>
      <c r="D5" s="98">
        <v>7022010799</v>
      </c>
      <c r="E5" s="99"/>
    </row>
    <row r="6" spans="2:5" ht="15">
      <c r="B6" s="100" t="s">
        <v>17</v>
      </c>
      <c r="C6" s="100"/>
      <c r="D6" s="98">
        <v>702201001</v>
      </c>
      <c r="E6" s="99"/>
    </row>
    <row r="7" spans="2:5" ht="16.5" customHeight="1" thickBot="1">
      <c r="B7" s="100" t="s">
        <v>18</v>
      </c>
      <c r="C7" s="100"/>
      <c r="D7" s="128" t="str">
        <f>'[1]ХВ1.1.'!$D$5:$E$5</f>
        <v>636785, Томская область, г.Стрежевой, ул.Строителей 95.</v>
      </c>
      <c r="E7" s="129"/>
    </row>
    <row r="8" spans="2:5" ht="42.75" customHeight="1" thickTop="1">
      <c r="B8" s="121" t="s">
        <v>19</v>
      </c>
      <c r="C8" s="121"/>
      <c r="D8" s="93"/>
      <c r="E8" s="94"/>
    </row>
    <row r="9" spans="2:5" ht="27.75" customHeight="1">
      <c r="B9" s="97" t="s">
        <v>7</v>
      </c>
      <c r="C9" s="97"/>
      <c r="D9" s="98" t="s">
        <v>129</v>
      </c>
      <c r="E9" s="99"/>
    </row>
    <row r="10" spans="2:5" ht="15" customHeight="1">
      <c r="B10" s="100" t="s">
        <v>8</v>
      </c>
      <c r="C10" s="100"/>
      <c r="D10" s="59" t="s">
        <v>126</v>
      </c>
      <c r="E10" s="60" t="s">
        <v>127</v>
      </c>
    </row>
    <row r="11" spans="2:5" ht="15.75" thickBot="1">
      <c r="B11" s="105" t="s">
        <v>9</v>
      </c>
      <c r="C11" s="105"/>
      <c r="D11" s="106" t="s">
        <v>114</v>
      </c>
      <c r="E11" s="107"/>
    </row>
    <row r="12" spans="2:5" ht="36" customHeight="1" thickBot="1" thickTop="1">
      <c r="B12" s="114" t="s">
        <v>116</v>
      </c>
      <c r="C12" s="114"/>
      <c r="D12" s="89">
        <f>'[3]Смета  ЭНТ 2014 (ДТР 2013 утв.)'!$I$99</f>
        <v>190.6</v>
      </c>
      <c r="E12" s="90">
        <f>+'[3]Смета  ЭНТ 2014 (ДТР 2013 утв.)'!$J$99</f>
        <v>273.942</v>
      </c>
    </row>
    <row r="13" spans="2:5" ht="45.75" customHeight="1" thickBot="1" thickTop="1">
      <c r="B13" s="55"/>
      <c r="C13" s="55"/>
      <c r="D13" s="55"/>
      <c r="E13" s="55"/>
    </row>
    <row r="14" spans="2:5" ht="30.75" customHeight="1" thickTop="1">
      <c r="B14" s="101" t="s">
        <v>15</v>
      </c>
      <c r="C14" s="102"/>
      <c r="D14" s="103" t="str">
        <f>'[2]ВО1.1.'!D14</f>
        <v>Общество с ограниченной ответственностью "Энергонефть Томск"</v>
      </c>
      <c r="E14" s="104"/>
    </row>
    <row r="15" spans="2:5" ht="15">
      <c r="B15" s="100" t="s">
        <v>16</v>
      </c>
      <c r="C15" s="109"/>
      <c r="D15" s="110">
        <f>'[2]ВО1.1.'!D15</f>
        <v>7022010799</v>
      </c>
      <c r="E15" s="111"/>
    </row>
    <row r="16" spans="2:5" ht="15">
      <c r="B16" s="100" t="s">
        <v>17</v>
      </c>
      <c r="C16" s="109"/>
      <c r="D16" s="110">
        <f>'[2]ВО1.1.'!D16</f>
        <v>702201001</v>
      </c>
      <c r="E16" s="111"/>
    </row>
    <row r="17" spans="2:5" ht="15.75" thickBot="1">
      <c r="B17" s="100" t="s">
        <v>18</v>
      </c>
      <c r="C17" s="109"/>
      <c r="D17" s="112" t="str">
        <f>'[2]ВО1.1.'!D17</f>
        <v>636785, Томская область, г.Стрежевой, ул.Строителей 95.</v>
      </c>
      <c r="E17" s="113"/>
    </row>
    <row r="18" spans="2:5" ht="44.25" customHeight="1" thickTop="1">
      <c r="B18" s="121" t="s">
        <v>20</v>
      </c>
      <c r="C18" s="121"/>
      <c r="D18" s="117">
        <v>0</v>
      </c>
      <c r="E18" s="118"/>
    </row>
    <row r="19" spans="2:5" ht="39" customHeight="1">
      <c r="B19" s="97" t="s">
        <v>7</v>
      </c>
      <c r="C19" s="97"/>
      <c r="D19" s="123">
        <v>0</v>
      </c>
      <c r="E19" s="124"/>
    </row>
    <row r="20" spans="2:5" ht="15">
      <c r="B20" s="100" t="s">
        <v>8</v>
      </c>
      <c r="C20" s="100"/>
      <c r="D20" s="123">
        <v>0</v>
      </c>
      <c r="E20" s="124"/>
    </row>
    <row r="21" spans="2:5" ht="15.75" thickBot="1">
      <c r="B21" s="105" t="s">
        <v>9</v>
      </c>
      <c r="C21" s="105"/>
      <c r="D21" s="95">
        <v>0</v>
      </c>
      <c r="E21" s="96"/>
    </row>
    <row r="22" spans="2:5" ht="69.75" customHeight="1" thickBot="1" thickTop="1">
      <c r="B22" s="114" t="s">
        <v>21</v>
      </c>
      <c r="C22" s="114"/>
      <c r="D22" s="126" t="s">
        <v>113</v>
      </c>
      <c r="E22" s="127"/>
    </row>
    <row r="23" spans="2:5" ht="59.25" customHeight="1" thickBot="1" thickTop="1">
      <c r="B23" s="55"/>
      <c r="C23" s="55"/>
      <c r="D23" s="61"/>
      <c r="E23" s="61"/>
    </row>
    <row r="24" spans="2:5" ht="30" customHeight="1" thickTop="1">
      <c r="B24" s="101" t="s">
        <v>15</v>
      </c>
      <c r="C24" s="101"/>
      <c r="D24" s="133" t="s">
        <v>117</v>
      </c>
      <c r="E24" s="133"/>
    </row>
    <row r="25" spans="2:5" ht="15">
      <c r="B25" s="100" t="s">
        <v>16</v>
      </c>
      <c r="C25" s="100"/>
      <c r="D25" s="120">
        <v>7022010799</v>
      </c>
      <c r="E25" s="120"/>
    </row>
    <row r="26" spans="2:5" ht="15">
      <c r="B26" s="100" t="s">
        <v>17</v>
      </c>
      <c r="C26" s="100"/>
      <c r="D26" s="120">
        <v>702201001</v>
      </c>
      <c r="E26" s="120"/>
    </row>
    <row r="27" spans="2:5" ht="15.75" thickBot="1">
      <c r="B27" s="100" t="s">
        <v>18</v>
      </c>
      <c r="C27" s="100"/>
      <c r="D27" s="120" t="s">
        <v>115</v>
      </c>
      <c r="E27" s="120"/>
    </row>
    <row r="28" spans="2:5" ht="45.75" customHeight="1" thickTop="1">
      <c r="B28" s="121" t="s">
        <v>23</v>
      </c>
      <c r="C28" s="121"/>
      <c r="D28" s="119">
        <v>0</v>
      </c>
      <c r="E28" s="119"/>
    </row>
    <row r="29" spans="2:5" ht="39.75" customHeight="1">
      <c r="B29" s="97" t="s">
        <v>7</v>
      </c>
      <c r="C29" s="97"/>
      <c r="D29" s="122">
        <v>0</v>
      </c>
      <c r="E29" s="122"/>
    </row>
    <row r="30" spans="2:5" ht="15">
      <c r="B30" s="100" t="s">
        <v>8</v>
      </c>
      <c r="C30" s="100"/>
      <c r="D30" s="122">
        <v>0</v>
      </c>
      <c r="E30" s="122"/>
    </row>
    <row r="31" spans="2:5" ht="18" customHeight="1" thickBot="1">
      <c r="B31" s="105" t="s">
        <v>9</v>
      </c>
      <c r="C31" s="105"/>
      <c r="D31" s="132">
        <v>0</v>
      </c>
      <c r="E31" s="132"/>
    </row>
    <row r="32" spans="2:5" ht="50.25" customHeight="1" thickBot="1" thickTop="1">
      <c r="B32" s="114" t="s">
        <v>22</v>
      </c>
      <c r="C32" s="114"/>
      <c r="D32" s="115" t="s">
        <v>113</v>
      </c>
      <c r="E32" s="116"/>
    </row>
    <row r="33" spans="2:5" ht="15.75" thickTop="1">
      <c r="B33" s="55"/>
      <c r="C33" s="55"/>
      <c r="D33" s="55"/>
      <c r="E33" s="55"/>
    </row>
    <row r="34" spans="2:5" ht="48" customHeight="1">
      <c r="B34" s="108" t="s">
        <v>109</v>
      </c>
      <c r="C34" s="108"/>
      <c r="D34" s="108"/>
      <c r="E34" s="108"/>
    </row>
    <row r="35" spans="2:5" ht="77.25" customHeight="1">
      <c r="B35" s="108" t="s">
        <v>110</v>
      </c>
      <c r="C35" s="108"/>
      <c r="D35" s="108"/>
      <c r="E35" s="108"/>
    </row>
  </sheetData>
  <sheetProtection/>
  <mergeCells count="56"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B18:C18"/>
    <mergeCell ref="A1:B1"/>
    <mergeCell ref="B22:C22"/>
    <mergeCell ref="D22:E22"/>
    <mergeCell ref="B12:C12"/>
    <mergeCell ref="B7:C7"/>
    <mergeCell ref="D7:E7"/>
    <mergeCell ref="B8:C8"/>
    <mergeCell ref="B2:E2"/>
    <mergeCell ref="D6:E6"/>
    <mergeCell ref="B6:C6"/>
    <mergeCell ref="B20:C20"/>
    <mergeCell ref="D20:E20"/>
    <mergeCell ref="B15:C15"/>
    <mergeCell ref="D15:E15"/>
    <mergeCell ref="B25:C25"/>
    <mergeCell ref="D25:E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18:E18"/>
    <mergeCell ref="D28:E28"/>
    <mergeCell ref="D8:E8"/>
    <mergeCell ref="D21:E21"/>
    <mergeCell ref="B9:C9"/>
    <mergeCell ref="D9:E9"/>
    <mergeCell ref="B10:C10"/>
    <mergeCell ref="B19:C19"/>
    <mergeCell ref="B14:C14"/>
    <mergeCell ref="D14:E14"/>
    <mergeCell ref="B11:C11"/>
    <mergeCell ref="D11:E11"/>
  </mergeCells>
  <hyperlinks>
    <hyperlink ref="D11" r:id="rId1" display="www.rec.tomsk.go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55.8515625" style="0" customWidth="1"/>
  </cols>
  <sheetData>
    <row r="2" spans="2:3" ht="38.25" customHeight="1">
      <c r="B2" s="134" t="s">
        <v>111</v>
      </c>
      <c r="C2" s="131"/>
    </row>
    <row r="3" ht="15.75" thickBot="1"/>
    <row r="4" spans="2:3" ht="30.75" thickTop="1">
      <c r="B4" s="42" t="s">
        <v>15</v>
      </c>
      <c r="C4" s="62" t="str">
        <f>'ВО1.1.'!D24</f>
        <v>Общество с ограниченной ответственностью "Энергонефть Томск"</v>
      </c>
    </row>
    <row r="5" spans="2:3" ht="15">
      <c r="B5" s="43" t="s">
        <v>16</v>
      </c>
      <c r="C5" s="56">
        <f>'ВО1.1.'!D25</f>
        <v>7022010799</v>
      </c>
    </row>
    <row r="6" spans="2:3" ht="15">
      <c r="B6" s="43" t="s">
        <v>17</v>
      </c>
      <c r="C6" s="56">
        <f>'ВО1.1.'!D26</f>
        <v>702201001</v>
      </c>
    </row>
    <row r="7" spans="2:3" ht="15.75" thickBot="1">
      <c r="B7" s="43" t="s">
        <v>18</v>
      </c>
      <c r="C7" s="56" t="str">
        <f>'ВО1.1.'!D27</f>
        <v>636785, Томская область, г.Стрежевой, ул.Строителей 95.</v>
      </c>
    </row>
    <row r="8" spans="2:3" ht="90.75" thickTop="1">
      <c r="B8" s="44" t="s">
        <v>25</v>
      </c>
      <c r="C8" s="64">
        <v>0</v>
      </c>
    </row>
    <row r="9" spans="2:3" ht="30">
      <c r="B9" s="45" t="s">
        <v>7</v>
      </c>
      <c r="C9" s="65">
        <v>0</v>
      </c>
    </row>
    <row r="10" spans="2:3" ht="15">
      <c r="B10" s="46" t="s">
        <v>24</v>
      </c>
      <c r="C10" s="65">
        <v>0</v>
      </c>
    </row>
    <row r="11" spans="2:3" ht="15.75" thickBot="1">
      <c r="B11" s="47" t="s">
        <v>9</v>
      </c>
      <c r="C11" s="66">
        <v>0</v>
      </c>
    </row>
    <row r="12" spans="2:3" ht="16.5" thickBot="1" thickTop="1">
      <c r="B12" s="48" t="s">
        <v>0</v>
      </c>
      <c r="C12" s="49" t="s">
        <v>1</v>
      </c>
    </row>
    <row r="13" spans="2:3" ht="76.5" thickBot="1" thickTop="1">
      <c r="B13" s="50" t="s">
        <v>10</v>
      </c>
      <c r="C13" s="63" t="s">
        <v>113</v>
      </c>
    </row>
    <row r="14" spans="2:3" ht="16.5" thickBot="1" thickTop="1">
      <c r="B14" s="51"/>
      <c r="C14" s="52"/>
    </row>
    <row r="15" spans="2:3" ht="30.75" thickTop="1">
      <c r="B15" s="42" t="s">
        <v>15</v>
      </c>
      <c r="C15" s="62" t="s">
        <v>117</v>
      </c>
    </row>
    <row r="16" spans="2:3" ht="15">
      <c r="B16" s="43" t="s">
        <v>16</v>
      </c>
      <c r="C16" s="56">
        <v>7022010799</v>
      </c>
    </row>
    <row r="17" spans="2:3" ht="15">
      <c r="B17" s="43" t="s">
        <v>17</v>
      </c>
      <c r="C17" s="56">
        <v>702201001</v>
      </c>
    </row>
    <row r="18" spans="2:3" ht="15.75" thickBot="1">
      <c r="B18" s="43" t="s">
        <v>18</v>
      </c>
      <c r="C18" s="56" t="s">
        <v>115</v>
      </c>
    </row>
    <row r="19" spans="2:3" ht="75.75" thickTop="1">
      <c r="B19" s="44" t="s">
        <v>26</v>
      </c>
      <c r="C19" s="64">
        <v>0</v>
      </c>
    </row>
    <row r="20" spans="2:3" ht="30">
      <c r="B20" s="45" t="s">
        <v>7</v>
      </c>
      <c r="C20" s="65">
        <v>0</v>
      </c>
    </row>
    <row r="21" spans="2:3" ht="15">
      <c r="B21" s="46" t="s">
        <v>24</v>
      </c>
      <c r="C21" s="65">
        <v>0</v>
      </c>
    </row>
    <row r="22" spans="2:3" ht="15.75" thickBot="1">
      <c r="B22" s="47" t="s">
        <v>9</v>
      </c>
      <c r="C22" s="66">
        <v>0</v>
      </c>
    </row>
    <row r="23" spans="2:3" ht="16.5" thickBot="1" thickTop="1">
      <c r="B23" s="48" t="s">
        <v>0</v>
      </c>
      <c r="C23" s="49" t="s">
        <v>1</v>
      </c>
    </row>
    <row r="24" spans="2:3" ht="46.5" thickBot="1" thickTop="1">
      <c r="B24" s="53" t="s">
        <v>11</v>
      </c>
      <c r="C24" s="63" t="s">
        <v>113</v>
      </c>
    </row>
    <row r="25" spans="2:3" ht="15.75" thickTop="1">
      <c r="B25" s="54"/>
      <c r="C25" s="55"/>
    </row>
    <row r="26" spans="2:5" ht="48" customHeight="1">
      <c r="B26" s="108" t="s">
        <v>67</v>
      </c>
      <c r="C26" s="108"/>
      <c r="D26" s="17"/>
      <c r="E26" s="17"/>
    </row>
    <row r="27" spans="2:5" ht="66" customHeight="1">
      <c r="B27" s="108" t="s">
        <v>110</v>
      </c>
      <c r="C27" s="108"/>
      <c r="D27" s="17"/>
      <c r="E27" s="17"/>
    </row>
    <row r="28" spans="2:3" ht="15">
      <c r="B28" s="54"/>
      <c r="C28" s="55"/>
    </row>
    <row r="29" spans="2:3" ht="15">
      <c r="B29" s="54"/>
      <c r="C29" s="55"/>
    </row>
    <row r="30" spans="2:3" ht="15">
      <c r="B30" s="54"/>
      <c r="C30" s="55"/>
    </row>
    <row r="31" spans="2:3" ht="15">
      <c r="B31" s="54"/>
      <c r="C31" s="55"/>
    </row>
    <row r="32" spans="2:3" ht="15">
      <c r="B32" s="54"/>
      <c r="C32" s="55"/>
    </row>
    <row r="33" spans="2:3" ht="15">
      <c r="B33" s="54"/>
      <c r="C33" s="55"/>
    </row>
    <row r="34" spans="2:3" ht="15">
      <c r="B34" s="54"/>
      <c r="C34" s="55"/>
    </row>
    <row r="35" spans="2:3" ht="15">
      <c r="B35" s="54"/>
      <c r="C35" s="55"/>
    </row>
    <row r="36" spans="2:3" ht="15">
      <c r="B36" s="54"/>
      <c r="C36" s="55"/>
    </row>
    <row r="37" spans="2:3" ht="15">
      <c r="B37" s="54"/>
      <c r="C37" s="55"/>
    </row>
    <row r="38" spans="2:3" ht="15">
      <c r="B38" s="54"/>
      <c r="C38" s="55"/>
    </row>
    <row r="39" spans="2:3" ht="15">
      <c r="B39" s="54"/>
      <c r="C39" s="55"/>
    </row>
    <row r="40" spans="2:3" ht="15">
      <c r="B40" s="54"/>
      <c r="C40" s="55"/>
    </row>
    <row r="41" spans="2:3" ht="15">
      <c r="B41" s="54"/>
      <c r="C41" s="55"/>
    </row>
    <row r="42" spans="2:3" ht="15">
      <c r="B42" s="54"/>
      <c r="C42" s="55"/>
    </row>
    <row r="43" spans="2:3" ht="15">
      <c r="B43" s="54"/>
      <c r="C43" s="55"/>
    </row>
    <row r="44" spans="2:3" ht="15">
      <c r="B44" s="54"/>
      <c r="C44" s="55"/>
    </row>
    <row r="45" spans="2:3" ht="15">
      <c r="B45" s="54"/>
      <c r="C45" s="55"/>
    </row>
    <row r="46" spans="2:3" ht="15">
      <c r="B46" s="54"/>
      <c r="C46" s="55"/>
    </row>
    <row r="47" spans="2:3" ht="15">
      <c r="B47" s="54"/>
      <c r="C47" s="55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zoomScalePageLayoutView="0" workbookViewId="0" topLeftCell="A22">
      <selection activeCell="B38" sqref="B38"/>
    </sheetView>
  </sheetViews>
  <sheetFormatPr defaultColWidth="9.140625" defaultRowHeight="15"/>
  <cols>
    <col min="1" max="1" width="65.00390625" style="76" customWidth="1"/>
    <col min="2" max="2" width="42.8515625" style="76" customWidth="1"/>
    <col min="3" max="3" width="23.421875" style="76" customWidth="1"/>
    <col min="4" max="5" width="9.140625" style="76" customWidth="1"/>
    <col min="6" max="6" width="11.140625" style="76" bestFit="1" customWidth="1"/>
    <col min="7" max="16384" width="9.140625" style="76" customWidth="1"/>
  </cols>
  <sheetData>
    <row r="2" spans="1:2" ht="59.25" customHeight="1">
      <c r="A2" s="134" t="s">
        <v>112</v>
      </c>
      <c r="B2" s="135"/>
    </row>
    <row r="3" spans="1:2" ht="30">
      <c r="A3" s="77" t="s">
        <v>15</v>
      </c>
      <c r="B3" s="59" t="s">
        <v>117</v>
      </c>
    </row>
    <row r="4" spans="1:2" ht="15">
      <c r="A4" s="77" t="s">
        <v>16</v>
      </c>
      <c r="B4" s="59">
        <v>7022010799</v>
      </c>
    </row>
    <row r="5" spans="1:2" ht="15">
      <c r="A5" s="77" t="s">
        <v>17</v>
      </c>
      <c r="B5" s="59">
        <v>702201001</v>
      </c>
    </row>
    <row r="6" spans="1:2" ht="30">
      <c r="A6" s="77" t="s">
        <v>18</v>
      </c>
      <c r="B6" s="59" t="s">
        <v>115</v>
      </c>
    </row>
    <row r="7" spans="1:2" ht="15">
      <c r="A7" s="77" t="s">
        <v>27</v>
      </c>
      <c r="B7" s="40" t="s">
        <v>128</v>
      </c>
    </row>
    <row r="8" spans="1:2" ht="15">
      <c r="A8" s="78"/>
      <c r="B8" s="78"/>
    </row>
    <row r="9" spans="1:2" ht="15.75" thickBot="1">
      <c r="A9" s="78"/>
      <c r="B9" s="78"/>
    </row>
    <row r="10" spans="1:2" ht="16.5" thickBot="1" thickTop="1">
      <c r="A10" s="57" t="s">
        <v>12</v>
      </c>
      <c r="B10" s="57" t="s">
        <v>1</v>
      </c>
    </row>
    <row r="11" spans="1:2" ht="54.75" customHeight="1" thickBot="1" thickTop="1">
      <c r="A11" s="53" t="s">
        <v>73</v>
      </c>
      <c r="B11" s="63" t="s">
        <v>123</v>
      </c>
    </row>
    <row r="12" spans="1:2" ht="16.5" thickBot="1" thickTop="1">
      <c r="A12" s="79" t="s">
        <v>74</v>
      </c>
      <c r="B12" s="67">
        <f>'[3]Смета  ЭНТ 2014 (ДТР 2013 утв.)'!$H$97/1000</f>
        <v>77805.49159705752</v>
      </c>
    </row>
    <row r="13" spans="1:2" ht="30">
      <c r="A13" s="80" t="s">
        <v>75</v>
      </c>
      <c r="B13" s="68">
        <f>SUM(B14,B15,B18,B19,B20,B21,B23,B25,B26)</f>
        <v>74761.40497000002</v>
      </c>
    </row>
    <row r="14" spans="1:2" ht="30">
      <c r="A14" s="81" t="s">
        <v>28</v>
      </c>
      <c r="B14" s="69" t="s">
        <v>118</v>
      </c>
    </row>
    <row r="15" spans="1:2" ht="47.25" customHeight="1">
      <c r="A15" s="81" t="s">
        <v>29</v>
      </c>
      <c r="B15" s="69">
        <f>'[3]Смета  ЭНТ 2014 (ДТР 2013 утв.)'!$H$10/1000</f>
        <v>2840.117825521691</v>
      </c>
    </row>
    <row r="16" spans="1:2" ht="17.25" customHeight="1">
      <c r="A16" s="81" t="s">
        <v>30</v>
      </c>
      <c r="B16" s="69">
        <f>B15/B17*1000</f>
        <v>4.277477220630268</v>
      </c>
    </row>
    <row r="17" spans="1:2" ht="15">
      <c r="A17" s="81" t="s">
        <v>120</v>
      </c>
      <c r="B17" s="69">
        <f>'[3]н.п.-В 2013 утв.'!$H$26</f>
        <v>663970.2981523328</v>
      </c>
    </row>
    <row r="18" spans="1:2" ht="30.75" customHeight="1">
      <c r="A18" s="81" t="s">
        <v>31</v>
      </c>
      <c r="B18" s="69">
        <f>'[3]C.2. Смета КОС 2014'!$I$9/1000</f>
        <v>395.8225062712321</v>
      </c>
    </row>
    <row r="19" spans="1:2" ht="30">
      <c r="A19" s="81" t="s">
        <v>32</v>
      </c>
      <c r="B19" s="69">
        <f>('[3]Смета  ЭНТ 2014 (ДТР 2013 утв.)'!$H$18+'[3]Смета  ЭНТ 2014 (ДТР 2013 утв.)'!$H$20)/1000</f>
        <v>33153.393758</v>
      </c>
    </row>
    <row r="20" spans="1:2" ht="30">
      <c r="A20" s="81" t="s">
        <v>33</v>
      </c>
      <c r="B20" s="69">
        <f>'[3]Смета  ЭНТ 2014 (ДТР 2013 утв.)'!$H$14/1000</f>
        <v>14661.267820000001</v>
      </c>
    </row>
    <row r="21" spans="1:2" ht="15">
      <c r="A21" s="81" t="s">
        <v>34</v>
      </c>
      <c r="B21" s="69">
        <v>11306.253922826265</v>
      </c>
    </row>
    <row r="22" spans="1:2" ht="15">
      <c r="A22" s="81" t="s">
        <v>35</v>
      </c>
      <c r="B22" s="69">
        <f>('[4]Лист2'!$H$24+'[4]Лист2'!$H$25+'[4]Лист2'!$H$26)/1000</f>
        <v>10934.1764</v>
      </c>
    </row>
    <row r="23" spans="1:2" ht="15">
      <c r="A23" s="81" t="s">
        <v>36</v>
      </c>
      <c r="B23" s="69">
        <f>'[3]Смета  ЭНТ 2014 (ДТР 2013 утв.)'!$H$83/1000</f>
        <v>6148.666377380837</v>
      </c>
    </row>
    <row r="24" spans="1:2" ht="15">
      <c r="A24" s="81" t="s">
        <v>35</v>
      </c>
      <c r="B24" s="69">
        <f>+('[3]Смета  ЭНТ 2014 (ДТР 2013 утв.)'!$H$84+'[3]Смета  ЭНТ 2014 (ДТР 2013 утв.)'!$H$86)/1000</f>
        <v>3733.648081217175</v>
      </c>
    </row>
    <row r="25" spans="1:2" ht="30">
      <c r="A25" s="81" t="s">
        <v>37</v>
      </c>
      <c r="B25" s="69">
        <f>'[3]C.2. Смета КОС 2014'!$I$18/1000</f>
        <v>6255.8827599999995</v>
      </c>
    </row>
    <row r="26" spans="1:2" ht="45.75" thickBot="1">
      <c r="A26" s="82" t="s">
        <v>87</v>
      </c>
      <c r="B26" s="70">
        <v>0</v>
      </c>
    </row>
    <row r="27" spans="1:6" ht="15.75" thickBot="1">
      <c r="A27" s="83" t="s">
        <v>76</v>
      </c>
      <c r="B27" s="71">
        <f>B12-B13</f>
        <v>3044.086627057506</v>
      </c>
      <c r="F27" s="84"/>
    </row>
    <row r="28" spans="1:2" ht="31.5" thickBot="1" thickTop="1">
      <c r="A28" s="79" t="s">
        <v>77</v>
      </c>
      <c r="B28" s="72">
        <f>(B27-(('[4]балансовая прибыль'!$M$12+'[4]балансовая прибыль'!$M$18)*20%/1000))-((B27-(('[4]балансовая прибыль'!$M$12+'[4]балансовая прибыль'!$M$18)*20%/1000))*20%)</f>
        <v>2404.9957770544133</v>
      </c>
    </row>
    <row r="29" spans="1:2" ht="61.5" thickBot="1" thickTop="1">
      <c r="A29" s="85" t="s">
        <v>14</v>
      </c>
      <c r="B29" s="72">
        <v>0</v>
      </c>
    </row>
    <row r="30" spans="1:2" ht="31.5" thickBot="1" thickTop="1">
      <c r="A30" s="79" t="s">
        <v>78</v>
      </c>
      <c r="B30" s="72">
        <v>0</v>
      </c>
    </row>
    <row r="31" spans="1:2" ht="16.5" thickBot="1" thickTop="1">
      <c r="A31" s="85" t="s">
        <v>13</v>
      </c>
      <c r="B31" s="72">
        <v>0</v>
      </c>
    </row>
    <row r="32" spans="1:2" ht="46.5" thickBot="1" thickTop="1">
      <c r="A32" s="53" t="s">
        <v>88</v>
      </c>
      <c r="B32" s="86" t="s">
        <v>122</v>
      </c>
    </row>
    <row r="33" spans="1:2" ht="31.5" thickBot="1" thickTop="1">
      <c r="A33" s="53" t="s">
        <v>79</v>
      </c>
      <c r="B33" s="72">
        <f>'[3]н.п.-В 2013 утв.'!$H$18</f>
        <v>334.97760000000005</v>
      </c>
    </row>
    <row r="34" spans="1:2" ht="46.5" thickBot="1" thickTop="1">
      <c r="A34" s="53" t="s">
        <v>80</v>
      </c>
      <c r="B34" s="72">
        <v>0</v>
      </c>
    </row>
    <row r="35" spans="1:2" ht="31.5" thickBot="1" thickTop="1">
      <c r="A35" s="53" t="s">
        <v>81</v>
      </c>
      <c r="B35" s="72">
        <f>'[3]н.п.-В 2013 утв.'!$H$11</f>
        <v>406.34746</v>
      </c>
    </row>
    <row r="36" spans="1:2" ht="31.5" thickBot="1" thickTop="1">
      <c r="A36" s="53" t="s">
        <v>82</v>
      </c>
      <c r="B36" s="72">
        <v>31</v>
      </c>
    </row>
    <row r="37" spans="1:2" ht="16.5" thickBot="1" thickTop="1">
      <c r="A37" s="53" t="s">
        <v>83</v>
      </c>
      <c r="B37" s="72">
        <v>13</v>
      </c>
    </row>
    <row r="38" spans="1:2" ht="35.25" customHeight="1" thickBot="1" thickTop="1">
      <c r="A38" s="53" t="s">
        <v>84</v>
      </c>
      <c r="B38" s="72">
        <f>'[3]Смета  ЭНТ 2014 (ДТР 2013 утв.)'!$I$19</f>
        <v>70.41</v>
      </c>
    </row>
    <row r="39" spans="1:2" ht="15.75" thickTop="1">
      <c r="A39" s="78"/>
      <c r="B39" s="78"/>
    </row>
    <row r="40" spans="1:2" ht="31.5" customHeight="1">
      <c r="A40" s="136" t="s">
        <v>85</v>
      </c>
      <c r="B40" s="136"/>
    </row>
    <row r="41" spans="1:2" ht="31.5" customHeight="1">
      <c r="A41" s="136" t="s">
        <v>86</v>
      </c>
      <c r="B41" s="136"/>
    </row>
    <row r="42" spans="1:2" ht="31.5" customHeight="1">
      <c r="A42" s="136" t="s">
        <v>121</v>
      </c>
      <c r="B42" s="136"/>
    </row>
    <row r="43" spans="1:2" ht="31.5" customHeight="1">
      <c r="A43" s="136" t="s">
        <v>89</v>
      </c>
      <c r="B43" s="136"/>
    </row>
    <row r="44" spans="1:2" ht="15">
      <c r="A44" s="78"/>
      <c r="B44" s="78"/>
    </row>
    <row r="45" spans="1:2" ht="15">
      <c r="A45" s="78"/>
      <c r="B45" s="78"/>
    </row>
    <row r="46" spans="1:2" ht="47.25" customHeight="1">
      <c r="A46" s="136"/>
      <c r="B46" s="136"/>
    </row>
    <row r="47" spans="1:2" ht="15">
      <c r="A47" s="78"/>
      <c r="B47" s="78"/>
    </row>
    <row r="48" spans="1:2" ht="15">
      <c r="A48" s="78"/>
      <c r="B48" s="78"/>
    </row>
    <row r="49" spans="1:2" ht="15">
      <c r="A49" s="78"/>
      <c r="B49" s="78"/>
    </row>
    <row r="50" spans="1:2" ht="15">
      <c r="A50" s="78"/>
      <c r="B50" s="78"/>
    </row>
    <row r="51" spans="1:2" ht="15">
      <c r="A51" s="78"/>
      <c r="B51" s="78"/>
    </row>
    <row r="52" spans="1:2" ht="15">
      <c r="A52" s="78"/>
      <c r="B52" s="78"/>
    </row>
    <row r="53" spans="1:2" ht="15">
      <c r="A53" s="78"/>
      <c r="B53" s="78"/>
    </row>
    <row r="54" spans="1:2" ht="15">
      <c r="A54" s="78"/>
      <c r="B54" s="78"/>
    </row>
    <row r="55" spans="1:2" ht="15">
      <c r="A55" s="78"/>
      <c r="B55" s="78"/>
    </row>
    <row r="56" spans="1:2" ht="15">
      <c r="A56" s="78"/>
      <c r="B56" s="78"/>
    </row>
    <row r="57" spans="1:2" ht="15">
      <c r="A57" s="78"/>
      <c r="B57" s="78"/>
    </row>
    <row r="58" spans="1:2" ht="15">
      <c r="A58" s="78"/>
      <c r="B58" s="78"/>
    </row>
    <row r="59" spans="1:2" ht="15">
      <c r="A59" s="78"/>
      <c r="B59" s="78"/>
    </row>
    <row r="60" spans="1:2" ht="15">
      <c r="A60" s="78"/>
      <c r="B60" s="78"/>
    </row>
    <row r="61" spans="1:2" ht="15">
      <c r="A61" s="78"/>
      <c r="B61" s="78"/>
    </row>
    <row r="62" spans="1:2" ht="15">
      <c r="A62" s="78"/>
      <c r="B62" s="78"/>
    </row>
    <row r="63" spans="1:2" ht="15">
      <c r="A63" s="78"/>
      <c r="B63" s="78"/>
    </row>
    <row r="64" spans="1:2" ht="15">
      <c r="A64" s="78"/>
      <c r="B64" s="78"/>
    </row>
    <row r="65" spans="1:2" ht="15">
      <c r="A65" s="78"/>
      <c r="B65" s="78"/>
    </row>
    <row r="66" spans="1:2" ht="15">
      <c r="A66" s="78"/>
      <c r="B66" s="78"/>
    </row>
    <row r="67" spans="1:2" ht="15">
      <c r="A67" s="78"/>
      <c r="B67" s="78"/>
    </row>
    <row r="68" spans="1:2" ht="15">
      <c r="A68" s="78"/>
      <c r="B68" s="78"/>
    </row>
    <row r="69" spans="1:2" ht="15">
      <c r="A69" s="78"/>
      <c r="B69" s="78"/>
    </row>
    <row r="70" spans="1:2" ht="15">
      <c r="A70" s="78"/>
      <c r="B70" s="78"/>
    </row>
    <row r="71" spans="1:2" ht="15">
      <c r="A71" s="78"/>
      <c r="B71" s="78"/>
    </row>
    <row r="72" spans="1:2" ht="15">
      <c r="A72" s="78"/>
      <c r="B72" s="78"/>
    </row>
    <row r="73" spans="1:2" ht="15">
      <c r="A73" s="78"/>
      <c r="B73" s="78"/>
    </row>
    <row r="74" spans="1:2" ht="15">
      <c r="A74" s="78"/>
      <c r="B74" s="78"/>
    </row>
    <row r="75" spans="1:2" ht="15">
      <c r="A75" s="78"/>
      <c r="B75" s="78"/>
    </row>
    <row r="76" spans="1:2" ht="15">
      <c r="A76" s="78"/>
      <c r="B76" s="78"/>
    </row>
    <row r="77" spans="1:2" ht="15">
      <c r="A77" s="78"/>
      <c r="B77" s="78"/>
    </row>
    <row r="78" spans="1:2" ht="15">
      <c r="A78" s="78"/>
      <c r="B78" s="78"/>
    </row>
    <row r="79" spans="1:2" ht="15">
      <c r="A79" s="78"/>
      <c r="B79" s="78"/>
    </row>
    <row r="80" spans="1:2" ht="15">
      <c r="A80" s="78"/>
      <c r="B80" s="78"/>
    </row>
    <row r="81" spans="1:2" ht="15">
      <c r="A81" s="78"/>
      <c r="B81" s="78"/>
    </row>
    <row r="82" spans="1:2" ht="15">
      <c r="A82" s="78"/>
      <c r="B82" s="78"/>
    </row>
    <row r="83" spans="1:2" ht="15">
      <c r="A83" s="78"/>
      <c r="B83" s="78"/>
    </row>
    <row r="84" spans="1:2" ht="15">
      <c r="A84" s="78"/>
      <c r="B84" s="78"/>
    </row>
    <row r="85" spans="1:2" ht="15">
      <c r="A85" s="78"/>
      <c r="B85" s="78"/>
    </row>
    <row r="86" spans="1:2" ht="15">
      <c r="A86" s="78"/>
      <c r="B86" s="78"/>
    </row>
    <row r="87" spans="1:2" ht="15">
      <c r="A87" s="78"/>
      <c r="B87" s="78"/>
    </row>
    <row r="88" spans="1:2" ht="15">
      <c r="A88" s="78"/>
      <c r="B88" s="78"/>
    </row>
    <row r="89" spans="1:2" ht="15">
      <c r="A89" s="78"/>
      <c r="B89" s="78"/>
    </row>
    <row r="90" spans="1:2" ht="15">
      <c r="A90" s="78"/>
      <c r="B90" s="78"/>
    </row>
    <row r="91" spans="1:2" ht="15">
      <c r="A91" s="78"/>
      <c r="B91" s="78"/>
    </row>
    <row r="92" spans="1:2" ht="15">
      <c r="A92" s="78"/>
      <c r="B92" s="78"/>
    </row>
    <row r="93" spans="1:2" ht="15">
      <c r="A93" s="78"/>
      <c r="B93" s="78"/>
    </row>
    <row r="94" spans="1:2" ht="15">
      <c r="A94" s="78"/>
      <c r="B94" s="78"/>
    </row>
    <row r="95" spans="1:2" ht="15">
      <c r="A95" s="78"/>
      <c r="B95" s="78"/>
    </row>
    <row r="96" spans="1:2" ht="15">
      <c r="A96" s="78"/>
      <c r="B96" s="78"/>
    </row>
    <row r="97" spans="1:2" ht="15">
      <c r="A97" s="78"/>
      <c r="B97" s="78"/>
    </row>
    <row r="98" spans="1:2" ht="15">
      <c r="A98" s="78"/>
      <c r="B98" s="78"/>
    </row>
    <row r="99" spans="1:2" ht="15">
      <c r="A99" s="78"/>
      <c r="B99" s="78"/>
    </row>
    <row r="100" spans="1:2" ht="15">
      <c r="A100" s="78"/>
      <c r="B100" s="78"/>
    </row>
    <row r="101" spans="1:2" ht="15">
      <c r="A101" s="78"/>
      <c r="B101" s="78"/>
    </row>
    <row r="102" spans="1:2" ht="15">
      <c r="A102" s="78"/>
      <c r="B102" s="78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6">
      <selection activeCell="D57" sqref="D5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7109375" style="0" customWidth="1"/>
    <col min="4" max="4" width="29.140625" style="0" customWidth="1"/>
  </cols>
  <sheetData>
    <row r="1" ht="15.75" thickBot="1"/>
    <row r="2" spans="1:3" ht="15">
      <c r="A2" s="138" t="s">
        <v>15</v>
      </c>
      <c r="B2" s="140" t="e">
        <f>#REF!</f>
        <v>#REF!</v>
      </c>
      <c r="C2" s="141"/>
    </row>
    <row r="3" spans="1:3" ht="15.75" thickBot="1">
      <c r="A3" s="139"/>
      <c r="B3" s="142"/>
      <c r="C3" s="143"/>
    </row>
    <row r="4" spans="1:3" ht="15.75" thickBot="1">
      <c r="A4" s="4" t="s">
        <v>16</v>
      </c>
      <c r="B4" s="137" t="e">
        <f>#REF!</f>
        <v>#REF!</v>
      </c>
      <c r="C4" s="137"/>
    </row>
    <row r="5" spans="1:3" ht="15.75" thickBot="1">
      <c r="A5" s="4" t="s">
        <v>17</v>
      </c>
      <c r="B5" s="137" t="e">
        <f>#REF!</f>
        <v>#REF!</v>
      </c>
      <c r="C5" s="137"/>
    </row>
    <row r="6" spans="1:3" ht="15.75" thickBot="1">
      <c r="A6" s="4" t="s">
        <v>18</v>
      </c>
      <c r="B6" s="137" t="e">
        <f>#REF!</f>
        <v>#REF!</v>
      </c>
      <c r="C6" s="137"/>
    </row>
    <row r="8" spans="1:3" ht="36" customHeight="1">
      <c r="A8" s="155" t="s">
        <v>90</v>
      </c>
      <c r="B8" s="155"/>
      <c r="C8" s="155"/>
    </row>
    <row r="9" spans="1:3" ht="16.5" customHeight="1">
      <c r="A9" s="5" t="s">
        <v>68</v>
      </c>
      <c r="B9" s="148">
        <v>0</v>
      </c>
      <c r="C9" s="149"/>
    </row>
    <row r="10" spans="1:3" ht="16.5" customHeight="1">
      <c r="A10" s="5" t="s">
        <v>69</v>
      </c>
      <c r="B10" s="148">
        <v>0</v>
      </c>
      <c r="C10" s="149"/>
    </row>
    <row r="11" spans="1:3" ht="32.25" customHeight="1">
      <c r="A11" s="6" t="s">
        <v>70</v>
      </c>
      <c r="B11" s="148">
        <v>0</v>
      </c>
      <c r="C11" s="149"/>
    </row>
    <row r="13" spans="1:3" ht="36.75" customHeight="1">
      <c r="A13" s="150" t="s">
        <v>71</v>
      </c>
      <c r="B13" s="150"/>
      <c r="C13" s="150"/>
    </row>
    <row r="15" spans="1:3" ht="45.75" thickBot="1">
      <c r="A15" s="7" t="s">
        <v>92</v>
      </c>
      <c r="B15" s="8" t="s">
        <v>40</v>
      </c>
      <c r="C15" s="8" t="s">
        <v>41</v>
      </c>
    </row>
    <row r="16" spans="1:3" ht="15.75" thickBot="1">
      <c r="A16" s="9" t="s">
        <v>42</v>
      </c>
      <c r="B16" s="73" t="s">
        <v>118</v>
      </c>
      <c r="C16" s="74" t="s">
        <v>118</v>
      </c>
    </row>
    <row r="17" spans="1:3" ht="15">
      <c r="A17" s="10" t="s">
        <v>43</v>
      </c>
      <c r="B17" s="75" t="s">
        <v>118</v>
      </c>
      <c r="C17" s="75" t="s">
        <v>118</v>
      </c>
    </row>
    <row r="18" spans="1:3" ht="15">
      <c r="A18" s="11" t="s">
        <v>44</v>
      </c>
      <c r="B18" s="58" t="s">
        <v>118</v>
      </c>
      <c r="C18" s="58" t="s">
        <v>118</v>
      </c>
    </row>
    <row r="19" spans="1:3" ht="15">
      <c r="A19" s="11" t="s">
        <v>45</v>
      </c>
      <c r="B19" s="58" t="s">
        <v>118</v>
      </c>
      <c r="C19" s="58" t="s">
        <v>118</v>
      </c>
    </row>
    <row r="21" spans="1:4" ht="16.5" thickBot="1">
      <c r="A21" s="157" t="s">
        <v>94</v>
      </c>
      <c r="B21" s="157"/>
      <c r="C21" s="157"/>
      <c r="D21" s="157"/>
    </row>
    <row r="22" spans="1:4" ht="15.75" customHeight="1" thickBot="1">
      <c r="A22" s="158" t="s">
        <v>95</v>
      </c>
      <c r="B22" s="144" t="s">
        <v>97</v>
      </c>
      <c r="C22" s="144" t="s">
        <v>54</v>
      </c>
      <c r="D22" s="146" t="s">
        <v>101</v>
      </c>
    </row>
    <row r="23" spans="1:4" ht="15.75" thickBot="1">
      <c r="A23" s="158"/>
      <c r="B23" s="145"/>
      <c r="C23" s="145"/>
      <c r="D23" s="147"/>
    </row>
    <row r="24" spans="1:4" ht="15.75" thickBot="1">
      <c r="A24" s="160" t="s">
        <v>96</v>
      </c>
      <c r="B24" s="161"/>
      <c r="C24" s="161"/>
      <c r="D24" s="162"/>
    </row>
    <row r="25" spans="1:4" ht="15">
      <c r="A25" s="20" t="s">
        <v>106</v>
      </c>
      <c r="B25" s="36" t="s">
        <v>118</v>
      </c>
      <c r="C25" s="37" t="s">
        <v>118</v>
      </c>
      <c r="D25" s="38" t="s">
        <v>118</v>
      </c>
    </row>
    <row r="26" spans="1:4" ht="24">
      <c r="A26" s="19" t="s">
        <v>46</v>
      </c>
      <c r="B26" s="18" t="s">
        <v>118</v>
      </c>
      <c r="C26" s="24" t="s">
        <v>118</v>
      </c>
      <c r="D26" s="30" t="s">
        <v>118</v>
      </c>
    </row>
    <row r="27" spans="1:4" ht="24">
      <c r="A27" s="20" t="s">
        <v>47</v>
      </c>
      <c r="B27" s="18" t="s">
        <v>118</v>
      </c>
      <c r="C27" s="25" t="s">
        <v>118</v>
      </c>
      <c r="D27" s="30" t="s">
        <v>118</v>
      </c>
    </row>
    <row r="28" spans="1:4" ht="24">
      <c r="A28" s="20" t="s">
        <v>50</v>
      </c>
      <c r="B28" s="18" t="s">
        <v>118</v>
      </c>
      <c r="C28" s="24" t="s">
        <v>118</v>
      </c>
      <c r="D28" s="30" t="s">
        <v>118</v>
      </c>
    </row>
    <row r="29" spans="1:4" ht="15">
      <c r="A29" s="21" t="s">
        <v>48</v>
      </c>
      <c r="B29" s="18" t="s">
        <v>118</v>
      </c>
      <c r="C29" s="24" t="s">
        <v>118</v>
      </c>
      <c r="D29" s="30" t="s">
        <v>118</v>
      </c>
    </row>
    <row r="30" spans="1:4" ht="15">
      <c r="A30" s="21" t="s">
        <v>49</v>
      </c>
      <c r="B30" s="18" t="s">
        <v>118</v>
      </c>
      <c r="C30" s="25" t="s">
        <v>118</v>
      </c>
      <c r="D30" s="30" t="s">
        <v>118</v>
      </c>
    </row>
    <row r="31" spans="1:4" ht="24">
      <c r="A31" s="33" t="s">
        <v>104</v>
      </c>
      <c r="B31" s="18" t="s">
        <v>118</v>
      </c>
      <c r="C31" s="26" t="s">
        <v>118</v>
      </c>
      <c r="D31" s="30" t="s">
        <v>118</v>
      </c>
    </row>
    <row r="32" spans="1:4" ht="15">
      <c r="A32" s="22" t="s">
        <v>51</v>
      </c>
      <c r="B32" s="18" t="s">
        <v>118</v>
      </c>
      <c r="C32" s="27" t="s">
        <v>118</v>
      </c>
      <c r="D32" s="30" t="s">
        <v>118</v>
      </c>
    </row>
    <row r="33" spans="1:4" ht="24">
      <c r="A33" s="23" t="s">
        <v>52</v>
      </c>
      <c r="B33" s="18" t="s">
        <v>118</v>
      </c>
      <c r="C33" s="28" t="s">
        <v>118</v>
      </c>
      <c r="D33" s="30" t="s">
        <v>118</v>
      </c>
    </row>
    <row r="34" spans="1:4" ht="45.75" customHeight="1">
      <c r="A34" s="23" t="s">
        <v>53</v>
      </c>
      <c r="B34" s="18" t="s">
        <v>118</v>
      </c>
      <c r="C34" s="29" t="s">
        <v>118</v>
      </c>
      <c r="D34" s="30" t="s">
        <v>118</v>
      </c>
    </row>
    <row r="35" spans="1:4" ht="33" customHeight="1">
      <c r="A35" s="33" t="s">
        <v>100</v>
      </c>
      <c r="B35" s="18" t="s">
        <v>118</v>
      </c>
      <c r="C35" s="29" t="s">
        <v>118</v>
      </c>
      <c r="D35" s="30" t="s">
        <v>118</v>
      </c>
    </row>
    <row r="36" spans="1:4" ht="24">
      <c r="A36" s="33" t="s">
        <v>98</v>
      </c>
      <c r="B36" s="18" t="s">
        <v>118</v>
      </c>
      <c r="C36" s="29" t="s">
        <v>118</v>
      </c>
      <c r="D36" s="30" t="s">
        <v>118</v>
      </c>
    </row>
    <row r="37" spans="1:4" ht="15">
      <c r="A37" s="33" t="s">
        <v>102</v>
      </c>
      <c r="B37" s="18" t="s">
        <v>118</v>
      </c>
      <c r="C37" s="29" t="s">
        <v>118</v>
      </c>
      <c r="D37" s="30" t="s">
        <v>118</v>
      </c>
    </row>
    <row r="38" spans="1:4" ht="15">
      <c r="A38" s="33" t="s">
        <v>99</v>
      </c>
      <c r="B38" s="18" t="s">
        <v>118</v>
      </c>
      <c r="C38" s="29" t="s">
        <v>118</v>
      </c>
      <c r="D38" s="30" t="s">
        <v>118</v>
      </c>
    </row>
    <row r="39" spans="1:4" ht="24">
      <c r="A39" s="33" t="s">
        <v>103</v>
      </c>
      <c r="B39" s="18" t="s">
        <v>118</v>
      </c>
      <c r="C39" s="29" t="s">
        <v>118</v>
      </c>
      <c r="D39" s="30" t="s">
        <v>118</v>
      </c>
    </row>
    <row r="40" spans="1:4" ht="24.75" thickBot="1">
      <c r="A40" s="35" t="s">
        <v>105</v>
      </c>
      <c r="B40" s="32" t="s">
        <v>118</v>
      </c>
      <c r="C40" s="34" t="s">
        <v>118</v>
      </c>
      <c r="D40" s="31" t="s">
        <v>118</v>
      </c>
    </row>
    <row r="42" spans="1:12" ht="15">
      <c r="A42" s="125" t="s">
        <v>72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</row>
    <row r="43" spans="13:14" ht="15">
      <c r="M43" s="164" t="s">
        <v>55</v>
      </c>
      <c r="N43" s="164"/>
    </row>
    <row r="44" spans="1:14" ht="15">
      <c r="A44" s="165" t="s">
        <v>56</v>
      </c>
      <c r="B44" s="151" t="s">
        <v>57</v>
      </c>
      <c r="C44" s="152" t="s">
        <v>58</v>
      </c>
      <c r="D44" s="152"/>
      <c r="E44" s="152"/>
      <c r="F44" s="152"/>
      <c r="G44" s="152"/>
      <c r="H44" s="152"/>
      <c r="I44" s="152"/>
      <c r="J44" s="152"/>
      <c r="K44" s="152"/>
      <c r="L44" s="153"/>
      <c r="M44" s="151" t="s">
        <v>41</v>
      </c>
      <c r="N44" s="151"/>
    </row>
    <row r="45" spans="1:14" ht="15">
      <c r="A45" s="166"/>
      <c r="B45" s="151"/>
      <c r="C45" s="152" t="s">
        <v>59</v>
      </c>
      <c r="D45" s="152"/>
      <c r="E45" s="152"/>
      <c r="F45" s="152"/>
      <c r="G45" s="152"/>
      <c r="H45" s="152" t="s">
        <v>60</v>
      </c>
      <c r="I45" s="152"/>
      <c r="J45" s="152"/>
      <c r="K45" s="152"/>
      <c r="L45" s="153"/>
      <c r="M45" s="151"/>
      <c r="N45" s="151"/>
    </row>
    <row r="46" spans="1:14" ht="15.75" thickBot="1">
      <c r="A46" s="167"/>
      <c r="B46" s="165"/>
      <c r="C46" s="12" t="s">
        <v>61</v>
      </c>
      <c r="D46" s="12" t="s">
        <v>62</v>
      </c>
      <c r="E46" s="12" t="s">
        <v>63</v>
      </c>
      <c r="F46" s="12" t="s">
        <v>64</v>
      </c>
      <c r="G46" s="12" t="s">
        <v>65</v>
      </c>
      <c r="H46" s="12" t="s">
        <v>61</v>
      </c>
      <c r="I46" s="12" t="s">
        <v>62</v>
      </c>
      <c r="J46" s="12" t="s">
        <v>63</v>
      </c>
      <c r="K46" s="12" t="s">
        <v>64</v>
      </c>
      <c r="L46" s="13" t="s">
        <v>65</v>
      </c>
      <c r="M46" s="151"/>
      <c r="N46" s="151"/>
    </row>
    <row r="47" spans="1:14" ht="15">
      <c r="A47" s="14" t="s">
        <v>61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9"/>
      <c r="N47" s="159"/>
    </row>
    <row r="48" spans="1:14" ht="15">
      <c r="A48" s="11" t="s">
        <v>43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8">
        <v>0</v>
      </c>
      <c r="M48" s="159"/>
      <c r="N48" s="159"/>
    </row>
    <row r="49" spans="1:14" ht="15">
      <c r="A49" s="11" t="s">
        <v>66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159"/>
      <c r="N49" s="159"/>
    </row>
    <row r="50" spans="1:14" ht="15">
      <c r="A50" s="11" t="s">
        <v>45</v>
      </c>
      <c r="B50" s="87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159"/>
      <c r="N50" s="159"/>
    </row>
    <row r="52" spans="1:3" ht="15">
      <c r="A52" s="156" t="s">
        <v>91</v>
      </c>
      <c r="B52" s="156"/>
      <c r="C52" s="156"/>
    </row>
    <row r="53" spans="1:3" ht="15">
      <c r="A53" s="156" t="s">
        <v>86</v>
      </c>
      <c r="B53" s="156"/>
      <c r="C53" s="156"/>
    </row>
    <row r="54" spans="1:3" ht="15">
      <c r="A54" s="154" t="s">
        <v>93</v>
      </c>
      <c r="B54" s="154"/>
      <c r="C54" s="154"/>
    </row>
  </sheetData>
  <sheetProtection/>
  <mergeCells count="31">
    <mergeCell ref="M47:N47"/>
    <mergeCell ref="M48:N48"/>
    <mergeCell ref="M49:N49"/>
    <mergeCell ref="M50:N50"/>
    <mergeCell ref="A24:D24"/>
    <mergeCell ref="A42:L42"/>
    <mergeCell ref="M43:N43"/>
    <mergeCell ref="A44:A46"/>
    <mergeCell ref="B44:B46"/>
    <mergeCell ref="C44:L44"/>
    <mergeCell ref="A54:C54"/>
    <mergeCell ref="A8:C8"/>
    <mergeCell ref="A52:C52"/>
    <mergeCell ref="A53:C53"/>
    <mergeCell ref="B9:C9"/>
    <mergeCell ref="A21:D21"/>
    <mergeCell ref="A22:A23"/>
    <mergeCell ref="D22:D23"/>
    <mergeCell ref="B10:C10"/>
    <mergeCell ref="B11:C11"/>
    <mergeCell ref="A13:C13"/>
    <mergeCell ref="M44:N46"/>
    <mergeCell ref="C45:G45"/>
    <mergeCell ref="H45:L45"/>
    <mergeCell ref="B6:C6"/>
    <mergeCell ref="A2:A3"/>
    <mergeCell ref="B2:C3"/>
    <mergeCell ref="B4:C4"/>
    <mergeCell ref="B5:C5"/>
    <mergeCell ref="B22:B23"/>
    <mergeCell ref="C22:C2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9" ht="15">
      <c r="A2" s="3" t="s">
        <v>15</v>
      </c>
      <c r="B2" s="168" t="str">
        <f>'ВО1.1.'!D4</f>
        <v>Общество с ограниченной ответственностью "Энергонефть Томск"</v>
      </c>
      <c r="C2" s="168"/>
      <c r="D2" s="168"/>
      <c r="E2" s="168"/>
      <c r="G2" s="2"/>
      <c r="H2" s="169"/>
      <c r="I2" s="169"/>
    </row>
    <row r="3" spans="1:5" ht="15">
      <c r="A3" s="3" t="s">
        <v>16</v>
      </c>
      <c r="B3" s="168">
        <f>'ВО1.1.'!D5</f>
        <v>7022010799</v>
      </c>
      <c r="C3" s="168"/>
      <c r="D3" s="168"/>
      <c r="E3" s="168"/>
    </row>
    <row r="4" spans="1:5" ht="15">
      <c r="A4" s="3" t="s">
        <v>17</v>
      </c>
      <c r="B4" s="168">
        <f>'ВО1.1.'!D6</f>
        <v>702201001</v>
      </c>
      <c r="C4" s="168"/>
      <c r="D4" s="168"/>
      <c r="E4" s="168"/>
    </row>
    <row r="5" spans="1:5" ht="15">
      <c r="A5" s="3" t="s">
        <v>18</v>
      </c>
      <c r="B5" s="168" t="str">
        <f>'ВО1.1.'!D7</f>
        <v>636785, Томская область, г.Стрежевой, ул.Строителей 95.</v>
      </c>
      <c r="C5" s="168"/>
      <c r="D5" s="168"/>
      <c r="E5" s="168"/>
    </row>
    <row r="6" spans="1:5" ht="15" customHeight="1">
      <c r="A6" s="3" t="s">
        <v>38</v>
      </c>
      <c r="B6" s="168" t="str">
        <f>ВО2!B7</f>
        <v>прогноз 2014</v>
      </c>
      <c r="C6" s="168"/>
      <c r="D6" s="168"/>
      <c r="E6" s="168"/>
    </row>
    <row r="7" spans="1:10" ht="60.75" customHeight="1">
      <c r="A7" s="150" t="s">
        <v>39</v>
      </c>
      <c r="B7" s="150"/>
      <c r="C7" s="150"/>
      <c r="D7" s="150"/>
      <c r="E7" s="150"/>
      <c r="F7" s="150"/>
      <c r="G7" s="150"/>
      <c r="H7" s="150"/>
      <c r="I7" s="150"/>
      <c r="J7" s="150"/>
    </row>
    <row r="8" ht="15.75" thickBot="1"/>
    <row r="9" spans="1:10" ht="15">
      <c r="A9" s="170" t="s">
        <v>119</v>
      </c>
      <c r="B9" s="171"/>
      <c r="C9" s="171"/>
      <c r="D9" s="171"/>
      <c r="E9" s="171"/>
      <c r="F9" s="171"/>
      <c r="G9" s="171"/>
      <c r="H9" s="171"/>
      <c r="I9" s="171"/>
      <c r="J9" s="172"/>
    </row>
    <row r="10" spans="1:10" ht="15">
      <c r="A10" s="173"/>
      <c r="B10" s="174"/>
      <c r="C10" s="174"/>
      <c r="D10" s="174"/>
      <c r="E10" s="174"/>
      <c r="F10" s="174"/>
      <c r="G10" s="174"/>
      <c r="H10" s="174"/>
      <c r="I10" s="174"/>
      <c r="J10" s="175"/>
    </row>
    <row r="11" spans="1:10" ht="15">
      <c r="A11" s="173"/>
      <c r="B11" s="174"/>
      <c r="C11" s="174"/>
      <c r="D11" s="174"/>
      <c r="E11" s="174"/>
      <c r="F11" s="174"/>
      <c r="G11" s="174"/>
      <c r="H11" s="174"/>
      <c r="I11" s="174"/>
      <c r="J11" s="175"/>
    </row>
    <row r="12" spans="1:10" ht="15">
      <c r="A12" s="173"/>
      <c r="B12" s="174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3"/>
      <c r="B13" s="174"/>
      <c r="C13" s="174"/>
      <c r="D13" s="174"/>
      <c r="E13" s="174"/>
      <c r="F13" s="174"/>
      <c r="G13" s="174"/>
      <c r="H13" s="174"/>
      <c r="I13" s="174"/>
      <c r="J13" s="175"/>
    </row>
    <row r="14" spans="1:10" ht="15">
      <c r="A14" s="173"/>
      <c r="B14" s="174"/>
      <c r="C14" s="174"/>
      <c r="D14" s="174"/>
      <c r="E14" s="174"/>
      <c r="F14" s="174"/>
      <c r="G14" s="174"/>
      <c r="H14" s="174"/>
      <c r="I14" s="174"/>
      <c r="J14" s="175"/>
    </row>
    <row r="15" spans="1:10" ht="15">
      <c r="A15" s="173"/>
      <c r="B15" s="174"/>
      <c r="C15" s="174"/>
      <c r="D15" s="174"/>
      <c r="E15" s="174"/>
      <c r="F15" s="174"/>
      <c r="G15" s="174"/>
      <c r="H15" s="174"/>
      <c r="I15" s="174"/>
      <c r="J15" s="175"/>
    </row>
    <row r="16" spans="1:10" ht="15">
      <c r="A16" s="173"/>
      <c r="B16" s="174"/>
      <c r="C16" s="174"/>
      <c r="D16" s="174"/>
      <c r="E16" s="174"/>
      <c r="F16" s="174"/>
      <c r="G16" s="174"/>
      <c r="H16" s="174"/>
      <c r="I16" s="174"/>
      <c r="J16" s="175"/>
    </row>
    <row r="17" spans="1:10" ht="15">
      <c r="A17" s="173"/>
      <c r="B17" s="174"/>
      <c r="C17" s="174"/>
      <c r="D17" s="174"/>
      <c r="E17" s="174"/>
      <c r="F17" s="174"/>
      <c r="G17" s="174"/>
      <c r="H17" s="174"/>
      <c r="I17" s="174"/>
      <c r="J17" s="175"/>
    </row>
    <row r="18" spans="1:10" ht="15">
      <c r="A18" s="173"/>
      <c r="B18" s="174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3"/>
      <c r="B19" s="174"/>
      <c r="C19" s="174"/>
      <c r="D19" s="174"/>
      <c r="E19" s="174"/>
      <c r="F19" s="174"/>
      <c r="G19" s="174"/>
      <c r="H19" s="174"/>
      <c r="I19" s="174"/>
      <c r="J19" s="175"/>
    </row>
    <row r="20" spans="1:10" ht="15">
      <c r="A20" s="173"/>
      <c r="B20" s="174"/>
      <c r="C20" s="174"/>
      <c r="D20" s="174"/>
      <c r="E20" s="174"/>
      <c r="F20" s="174"/>
      <c r="G20" s="174"/>
      <c r="H20" s="174"/>
      <c r="I20" s="174"/>
      <c r="J20" s="175"/>
    </row>
    <row r="21" spans="1:10" ht="15">
      <c r="A21" s="173"/>
      <c r="B21" s="174"/>
      <c r="C21" s="174"/>
      <c r="D21" s="174"/>
      <c r="E21" s="174"/>
      <c r="F21" s="174"/>
      <c r="G21" s="174"/>
      <c r="H21" s="174"/>
      <c r="I21" s="174"/>
      <c r="J21" s="175"/>
    </row>
    <row r="22" spans="1:10" ht="15">
      <c r="A22" s="173"/>
      <c r="B22" s="174"/>
      <c r="C22" s="174"/>
      <c r="D22" s="174"/>
      <c r="E22" s="174"/>
      <c r="F22" s="174"/>
      <c r="G22" s="174"/>
      <c r="H22" s="174"/>
      <c r="I22" s="174"/>
      <c r="J22" s="175"/>
    </row>
    <row r="23" spans="1:10" ht="15">
      <c r="A23" s="173"/>
      <c r="B23" s="174"/>
      <c r="C23" s="174"/>
      <c r="D23" s="174"/>
      <c r="E23" s="174"/>
      <c r="F23" s="174"/>
      <c r="G23" s="174"/>
      <c r="H23" s="174"/>
      <c r="I23" s="174"/>
      <c r="J23" s="175"/>
    </row>
    <row r="24" spans="1:10" ht="15">
      <c r="A24" s="173"/>
      <c r="B24" s="174"/>
      <c r="C24" s="174"/>
      <c r="D24" s="174"/>
      <c r="E24" s="174"/>
      <c r="F24" s="174"/>
      <c r="G24" s="174"/>
      <c r="H24" s="174"/>
      <c r="I24" s="174"/>
      <c r="J24" s="175"/>
    </row>
    <row r="25" spans="1:10" ht="15.75" thickBot="1">
      <c r="A25" s="176"/>
      <c r="B25" s="177"/>
      <c r="C25" s="177"/>
      <c r="D25" s="177"/>
      <c r="E25" s="177"/>
      <c r="F25" s="177"/>
      <c r="G25" s="177"/>
      <c r="H25" s="177"/>
      <c r="I25" s="177"/>
      <c r="J25" s="178"/>
    </row>
    <row r="27" spans="1:10" ht="32.25" customHeight="1">
      <c r="A27" s="156" t="s">
        <v>67</v>
      </c>
      <c r="B27" s="156"/>
      <c r="C27" s="156"/>
      <c r="D27" s="156"/>
      <c r="E27" s="156"/>
      <c r="F27" s="156"/>
      <c r="G27" s="156"/>
      <c r="H27" s="156"/>
      <c r="I27" s="156"/>
      <c r="J27" s="156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Шмидт А.В.</cp:lastModifiedBy>
  <cp:lastPrinted>2013-05-07T08:42:43Z</cp:lastPrinted>
  <dcterms:created xsi:type="dcterms:W3CDTF">2010-02-17T08:51:56Z</dcterms:created>
  <dcterms:modified xsi:type="dcterms:W3CDTF">2013-10-01T07:52:54Z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